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5" yWindow="3855" windowWidth="15480" windowHeight="3885"/>
  </bookViews>
  <sheets>
    <sheet name="FONDI STATO " sheetId="5" r:id="rId1"/>
    <sheet name="FONDI PRIVATI" sheetId="4" r:id="rId2"/>
    <sheet name="2" sheetId="3" r:id="rId3"/>
  </sheets>
  <definedNames>
    <definedName name="_xlnm.Print_Area" localSheetId="1">'FONDI PRIVATI'!$A$1:$AI$99</definedName>
    <definedName name="_xlnm.Print_Area" localSheetId="0">'FONDI STATO '!$A$1:$J$175</definedName>
    <definedName name="_xlnm.Print_Titles" localSheetId="1">'FONDI PRIVATI'!$1:$3</definedName>
  </definedNames>
  <calcPr calcId="152511"/>
</workbook>
</file>

<file path=xl/calcChain.xml><?xml version="1.0" encoding="utf-8"?>
<calcChain xmlns="http://schemas.openxmlformats.org/spreadsheetml/2006/main">
  <c r="H44" i="5"/>
  <c r="H65" s="1"/>
  <c r="I41"/>
  <c r="Q12" i="4" l="1"/>
  <c r="S12" s="1"/>
  <c r="U12" s="1"/>
  <c r="T12" l="1"/>
  <c r="Q13"/>
  <c r="S13" s="1"/>
  <c r="S5"/>
  <c r="U5" s="1"/>
  <c r="S23"/>
  <c r="T23" s="1"/>
  <c r="Q92"/>
  <c r="Q91"/>
  <c r="Q79"/>
  <c r="Q76"/>
  <c r="Q74"/>
  <c r="S74" s="1"/>
  <c r="Q75"/>
  <c r="S75" s="1"/>
  <c r="U75" s="1"/>
  <c r="Q73"/>
  <c r="Q57"/>
  <c r="S57" s="1"/>
  <c r="Q50"/>
  <c r="S50" s="1"/>
  <c r="Q35"/>
  <c r="S35" s="1"/>
  <c r="Q28"/>
  <c r="Q15"/>
  <c r="S15" s="1"/>
  <c r="H168" i="5"/>
  <c r="I168" s="1"/>
  <c r="H156"/>
  <c r="I156" s="1"/>
  <c r="I150"/>
  <c r="E149"/>
  <c r="H149" s="1"/>
  <c r="I149" s="1"/>
  <c r="E148"/>
  <c r="H148" s="1"/>
  <c r="I148" s="1"/>
  <c r="H147"/>
  <c r="I147" s="1"/>
  <c r="I145"/>
  <c r="E145"/>
  <c r="E144"/>
  <c r="H144" s="1"/>
  <c r="H143"/>
  <c r="I143" s="1"/>
  <c r="E143"/>
  <c r="H141"/>
  <c r="E133"/>
  <c r="H133" s="1"/>
  <c r="I133" s="1"/>
  <c r="H132"/>
  <c r="I132" s="1"/>
  <c r="E132"/>
  <c r="E131"/>
  <c r="H131" s="1"/>
  <c r="I131" s="1"/>
  <c r="E130"/>
  <c r="H130" s="1"/>
  <c r="I130" s="1"/>
  <c r="E129"/>
  <c r="H129" s="1"/>
  <c r="I129" s="1"/>
  <c r="E128"/>
  <c r="H128" s="1"/>
  <c r="I128" s="1"/>
  <c r="E127"/>
  <c r="H127" s="1"/>
  <c r="I127" s="1"/>
  <c r="E126"/>
  <c r="H126" s="1"/>
  <c r="I126" s="1"/>
  <c r="H125"/>
  <c r="I125" s="1"/>
  <c r="H124"/>
  <c r="I124" s="1"/>
  <c r="E123"/>
  <c r="H123" s="1"/>
  <c r="H116"/>
  <c r="I116" s="1"/>
  <c r="H115"/>
  <c r="I115" s="1"/>
  <c r="E115"/>
  <c r="D115"/>
  <c r="E114"/>
  <c r="H114" s="1"/>
  <c r="I114" s="1"/>
  <c r="E113"/>
  <c r="H113" s="1"/>
  <c r="D112"/>
  <c r="E111"/>
  <c r="H111" s="1"/>
  <c r="I111" s="1"/>
  <c r="E110"/>
  <c r="D109"/>
  <c r="E103"/>
  <c r="H103" s="1"/>
  <c r="I103" s="1"/>
  <c r="H102"/>
  <c r="I102" s="1"/>
  <c r="E102"/>
  <c r="E101"/>
  <c r="H101" s="1"/>
  <c r="I101" s="1"/>
  <c r="E100"/>
  <c r="H100" s="1"/>
  <c r="I100" s="1"/>
  <c r="E99"/>
  <c r="H99" s="1"/>
  <c r="H96"/>
  <c r="I96" s="1"/>
  <c r="H95"/>
  <c r="I95" s="1"/>
  <c r="H86"/>
  <c r="I86" s="1"/>
  <c r="I85"/>
  <c r="I84"/>
  <c r="H84"/>
  <c r="H83"/>
  <c r="H82"/>
  <c r="I82" s="1"/>
  <c r="H81"/>
  <c r="I81" s="1"/>
  <c r="H80"/>
  <c r="I80" s="1"/>
  <c r="I77"/>
  <c r="I76"/>
  <c r="I75"/>
  <c r="I74"/>
  <c r="H71"/>
  <c r="J86" s="1"/>
  <c r="I62"/>
  <c r="I61"/>
  <c r="I60"/>
  <c r="I58"/>
  <c r="H57"/>
  <c r="I57" s="1"/>
  <c r="H52"/>
  <c r="I52" s="1"/>
  <c r="H51"/>
  <c r="I51" s="1"/>
  <c r="H50"/>
  <c r="I50" s="1"/>
  <c r="H49"/>
  <c r="H48"/>
  <c r="I48" s="1"/>
  <c r="E47"/>
  <c r="I43"/>
  <c r="H43"/>
  <c r="I42" s="1"/>
  <c r="H40"/>
  <c r="I40" s="1"/>
  <c r="H39"/>
  <c r="I39" s="1"/>
  <c r="H38"/>
  <c r="I38" s="1"/>
  <c r="H37"/>
  <c r="I37" s="1"/>
  <c r="L36"/>
  <c r="H36"/>
  <c r="I36" s="1"/>
  <c r="L35"/>
  <c r="H35"/>
  <c r="I35" s="1"/>
  <c r="H34"/>
  <c r="I34" s="1"/>
  <c r="H33"/>
  <c r="I33" s="1"/>
  <c r="E32"/>
  <c r="I24"/>
  <c r="I22"/>
  <c r="H20"/>
  <c r="I19"/>
  <c r="I18"/>
  <c r="I20" s="1"/>
  <c r="I16"/>
  <c r="I14"/>
  <c r="I12"/>
  <c r="I10"/>
  <c r="H8"/>
  <c r="H29" s="1"/>
  <c r="I7"/>
  <c r="H6"/>
  <c r="I6" s="1"/>
  <c r="I8" s="1"/>
  <c r="I5"/>
  <c r="I4"/>
  <c r="I3"/>
  <c r="J8" l="1"/>
  <c r="H94"/>
  <c r="U23" i="4"/>
  <c r="H53" i="5"/>
  <c r="H63"/>
  <c r="I63" s="1"/>
  <c r="I56" s="1"/>
  <c r="E109"/>
  <c r="H110"/>
  <c r="I110" s="1"/>
  <c r="I109" s="1"/>
  <c r="I108" s="1"/>
  <c r="I118" s="1"/>
  <c r="H56"/>
  <c r="H169"/>
  <c r="I169" s="1"/>
  <c r="I170" s="1"/>
  <c r="T5" i="4"/>
  <c r="H91" i="5"/>
  <c r="I91" s="1"/>
  <c r="T13" i="4"/>
  <c r="U13"/>
  <c r="T50"/>
  <c r="U50"/>
  <c r="T35"/>
  <c r="U35"/>
  <c r="U15"/>
  <c r="T15"/>
  <c r="T57"/>
  <c r="U57"/>
  <c r="T75"/>
  <c r="I144" i="5"/>
  <c r="H142"/>
  <c r="J29"/>
  <c r="I29"/>
  <c r="H47"/>
  <c r="I53"/>
  <c r="I47" s="1"/>
  <c r="J53"/>
  <c r="I99"/>
  <c r="H98"/>
  <c r="H105" s="1"/>
  <c r="I113"/>
  <c r="H112"/>
  <c r="I112" s="1"/>
  <c r="I123"/>
  <c r="I122" s="1"/>
  <c r="H122"/>
  <c r="H134" s="1"/>
  <c r="H158"/>
  <c r="H159"/>
  <c r="I159" s="1"/>
  <c r="H160"/>
  <c r="I160" s="1"/>
  <c r="H161"/>
  <c r="I161" s="1"/>
  <c r="H162"/>
  <c r="I162" s="1"/>
  <c r="H32"/>
  <c r="J77"/>
  <c r="I141"/>
  <c r="H146"/>
  <c r="J150"/>
  <c r="I49"/>
  <c r="J63"/>
  <c r="I71"/>
  <c r="I87" s="1"/>
  <c r="J85"/>
  <c r="H87"/>
  <c r="J87" s="1"/>
  <c r="E112"/>
  <c r="C158"/>
  <c r="E158" s="1"/>
  <c r="C159"/>
  <c r="E159" s="1"/>
  <c r="C160"/>
  <c r="E160" s="1"/>
  <c r="C161"/>
  <c r="E161" s="1"/>
  <c r="C162"/>
  <c r="E162" s="1"/>
  <c r="H170"/>
  <c r="I94"/>
  <c r="H109" l="1"/>
  <c r="H108" s="1"/>
  <c r="H118" s="1"/>
  <c r="J118" s="1"/>
  <c r="J94"/>
  <c r="J91"/>
  <c r="I105"/>
  <c r="J105"/>
  <c r="I134"/>
  <c r="J134"/>
  <c r="J98"/>
  <c r="I98"/>
  <c r="I32"/>
  <c r="J146"/>
  <c r="I146"/>
  <c r="I158"/>
  <c r="H163"/>
  <c r="I142"/>
  <c r="J142"/>
  <c r="H152"/>
  <c r="J108" l="1"/>
  <c r="H136"/>
  <c r="J136" s="1"/>
  <c r="I152"/>
  <c r="H153"/>
  <c r="I153" s="1"/>
  <c r="I163"/>
  <c r="H164"/>
  <c r="I164" s="1"/>
  <c r="I136" l="1"/>
  <c r="H137"/>
  <c r="J137" s="1"/>
  <c r="I65"/>
  <c r="I66" s="1"/>
  <c r="H66"/>
  <c r="J66" s="1"/>
  <c r="I137" l="1"/>
  <c r="AA26" i="4"/>
  <c r="AD26" s="1"/>
  <c r="AE26" l="1"/>
  <c r="AF26"/>
  <c r="Q78"/>
  <c r="S78" s="1"/>
  <c r="T78" l="1"/>
  <c r="U78"/>
  <c r="Q82"/>
  <c r="S82" s="1"/>
  <c r="U82" l="1"/>
  <c r="T82"/>
  <c r="S92"/>
  <c r="U92" s="1"/>
  <c r="S91"/>
  <c r="U91" s="1"/>
  <c r="Q65"/>
  <c r="S65" s="1"/>
  <c r="Q67"/>
  <c r="S67" s="1"/>
  <c r="U67" s="1"/>
  <c r="Q63"/>
  <c r="Q47"/>
  <c r="S47" s="1"/>
  <c r="Q41"/>
  <c r="S41" s="1"/>
  <c r="Q39"/>
  <c r="S39" s="1"/>
  <c r="U39" s="1"/>
  <c r="Q31"/>
  <c r="S31" s="1"/>
  <c r="Q11"/>
  <c r="S11" s="1"/>
  <c r="Q18"/>
  <c r="S18" s="1"/>
  <c r="S19"/>
  <c r="Q14"/>
  <c r="S14" s="1"/>
  <c r="T92" l="1"/>
  <c r="T91"/>
  <c r="T65"/>
  <c r="U65"/>
  <c r="T67"/>
  <c r="U47"/>
  <c r="T47"/>
  <c r="U41"/>
  <c r="T41"/>
  <c r="T39"/>
  <c r="T31"/>
  <c r="U31"/>
  <c r="U11"/>
  <c r="T11"/>
  <c r="U18"/>
  <c r="T18"/>
  <c r="U19"/>
  <c r="T19"/>
  <c r="U14"/>
  <c r="T14"/>
  <c r="V91" l="1"/>
  <c r="Q6" l="1"/>
  <c r="Q7"/>
  <c r="Q8"/>
  <c r="Q9"/>
  <c r="Q10"/>
  <c r="Q53"/>
  <c r="S53" s="1"/>
  <c r="Q85"/>
  <c r="S85" s="1"/>
  <c r="T53" l="1"/>
  <c r="U53"/>
  <c r="U85"/>
  <c r="T85"/>
  <c r="S79"/>
  <c r="T79" s="1"/>
  <c r="AA59"/>
  <c r="AD59" s="1"/>
  <c r="AE59" s="1"/>
  <c r="U79" l="1"/>
  <c r="AF59"/>
  <c r="Q95"/>
  <c r="S95" s="1"/>
  <c r="T95" s="1"/>
  <c r="U95" l="1"/>
  <c r="Q70"/>
  <c r="S70" s="1"/>
  <c r="U70" s="1"/>
  <c r="Q66"/>
  <c r="Q64"/>
  <c r="Q60"/>
  <c r="S60" s="1"/>
  <c r="Q44"/>
  <c r="S44" s="1"/>
  <c r="T60" l="1"/>
  <c r="U60"/>
  <c r="T70"/>
  <c r="T44"/>
  <c r="U44"/>
  <c r="AA95" l="1"/>
  <c r="AD95" s="1"/>
  <c r="AF95" s="1"/>
  <c r="AA94"/>
  <c r="AD94" s="1"/>
  <c r="AA80"/>
  <c r="AD80" s="1"/>
  <c r="AA24"/>
  <c r="AD24" s="1"/>
  <c r="Q96"/>
  <c r="S96" s="1"/>
  <c r="T96" s="1"/>
  <c r="Q94"/>
  <c r="S94" s="1"/>
  <c r="Q24"/>
  <c r="S24" s="1"/>
  <c r="S89"/>
  <c r="T89" s="1"/>
  <c r="Q83"/>
  <c r="S83" s="1"/>
  <c r="S73"/>
  <c r="T73" s="1"/>
  <c r="S64"/>
  <c r="S63"/>
  <c r="T63" s="1"/>
  <c r="Q61"/>
  <c r="S61" s="1"/>
  <c r="Q40"/>
  <c r="Q36"/>
  <c r="S36" s="1"/>
  <c r="Q42"/>
  <c r="Q38"/>
  <c r="Q45"/>
  <c r="T24" l="1"/>
  <c r="U24"/>
  <c r="AE95"/>
  <c r="AF94"/>
  <c r="AE94"/>
  <c r="AE80"/>
  <c r="AF80"/>
  <c r="U94"/>
  <c r="AE24"/>
  <c r="AF24"/>
  <c r="U96"/>
  <c r="T94"/>
  <c r="U89"/>
  <c r="T83"/>
  <c r="U83"/>
  <c r="U73"/>
  <c r="T64"/>
  <c r="U64"/>
  <c r="U63"/>
  <c r="T36"/>
  <c r="U36"/>
  <c r="V23" l="1"/>
  <c r="AG94"/>
  <c r="AG24"/>
  <c r="V94"/>
  <c r="AI94" l="1"/>
  <c r="AI24"/>
  <c r="Q90" l="1"/>
  <c r="Q37"/>
  <c r="S37" s="1"/>
  <c r="S25"/>
  <c r="Q27"/>
  <c r="S27" s="1"/>
  <c r="Q29"/>
  <c r="S28"/>
  <c r="S8"/>
  <c r="T25" l="1"/>
  <c r="U25"/>
  <c r="U37"/>
  <c r="T37"/>
  <c r="T27"/>
  <c r="U27"/>
  <c r="U28"/>
  <c r="T28"/>
  <c r="T8"/>
  <c r="U8"/>
  <c r="AA97"/>
  <c r="AA22"/>
  <c r="AA21"/>
  <c r="AD21" s="1"/>
  <c r="AF21" s="1"/>
  <c r="AA20"/>
  <c r="AA16"/>
  <c r="AA14"/>
  <c r="AA88"/>
  <c r="AA89"/>
  <c r="AA7"/>
  <c r="AA8"/>
  <c r="AA6"/>
  <c r="AA79"/>
  <c r="AA77"/>
  <c r="AA71"/>
  <c r="AA70"/>
  <c r="AA93"/>
  <c r="AA58"/>
  <c r="AA55"/>
  <c r="AA29"/>
  <c r="AA28"/>
  <c r="AA27"/>
  <c r="AE21" l="1"/>
  <c r="Q81" l="1"/>
  <c r="S81" s="1"/>
  <c r="T81" s="1"/>
  <c r="U81" l="1"/>
  <c r="AD71" l="1"/>
  <c r="Q88" l="1"/>
  <c r="S88" s="1"/>
  <c r="U88" l="1"/>
  <c r="T88"/>
  <c r="AF97"/>
  <c r="AE97"/>
  <c r="AG97" l="1"/>
  <c r="AI97" s="1"/>
  <c r="AD14" l="1"/>
  <c r="AE14" s="1"/>
  <c r="AF14" l="1"/>
  <c r="Q16" l="1"/>
  <c r="S16" s="1"/>
  <c r="Q87"/>
  <c r="Q80"/>
  <c r="S62"/>
  <c r="T62" s="1"/>
  <c r="T61"/>
  <c r="Q59"/>
  <c r="S59" s="1"/>
  <c r="Q58"/>
  <c r="S58" s="1"/>
  <c r="T58" s="1"/>
  <c r="Q68"/>
  <c r="S66"/>
  <c r="U16" l="1"/>
  <c r="T16"/>
  <c r="U62"/>
  <c r="U61"/>
  <c r="T59"/>
  <c r="U59"/>
  <c r="U58"/>
  <c r="Q54" l="1"/>
  <c r="S54" s="1"/>
  <c r="S40"/>
  <c r="T40" s="1"/>
  <c r="S38"/>
  <c r="T38" s="1"/>
  <c r="Q34"/>
  <c r="S34" s="1"/>
  <c r="Q33"/>
  <c r="S33" s="1"/>
  <c r="Q52"/>
  <c r="S52" s="1"/>
  <c r="S76"/>
  <c r="S87"/>
  <c r="U87" s="1"/>
  <c r="S86"/>
  <c r="U86" s="1"/>
  <c r="AD79"/>
  <c r="AF79" s="1"/>
  <c r="Q84"/>
  <c r="S84" s="1"/>
  <c r="AD77"/>
  <c r="S80"/>
  <c r="U80" s="1"/>
  <c r="Q77"/>
  <c r="S77" s="1"/>
  <c r="AD93"/>
  <c r="S51"/>
  <c r="S49"/>
  <c r="U49" s="1"/>
  <c r="Q46"/>
  <c r="S46" s="1"/>
  <c r="S45"/>
  <c r="S69"/>
  <c r="U69" s="1"/>
  <c r="S68"/>
  <c r="U68" s="1"/>
  <c r="AD58"/>
  <c r="U66"/>
  <c r="AD55"/>
  <c r="Q55"/>
  <c r="S55" s="1"/>
  <c r="AF71"/>
  <c r="U74"/>
  <c r="Q72"/>
  <c r="S72" s="1"/>
  <c r="Q43"/>
  <c r="S43" s="1"/>
  <c r="S42"/>
  <c r="AF77" l="1"/>
  <c r="AF58"/>
  <c r="U77"/>
  <c r="AF55"/>
  <c r="AE93"/>
  <c r="U40"/>
  <c r="T54"/>
  <c r="U54"/>
  <c r="U38"/>
  <c r="T52"/>
  <c r="U52"/>
  <c r="T34"/>
  <c r="U34"/>
  <c r="T33"/>
  <c r="U33"/>
  <c r="T86"/>
  <c r="T76"/>
  <c r="U76"/>
  <c r="T84"/>
  <c r="U84"/>
  <c r="T77"/>
  <c r="T80"/>
  <c r="AE77"/>
  <c r="AE79"/>
  <c r="T87"/>
  <c r="AF93"/>
  <c r="T49"/>
  <c r="T46"/>
  <c r="U46"/>
  <c r="U45"/>
  <c r="T45"/>
  <c r="T51"/>
  <c r="U51"/>
  <c r="T68"/>
  <c r="AE55"/>
  <c r="T66"/>
  <c r="T69"/>
  <c r="U55"/>
  <c r="T55"/>
  <c r="AE58"/>
  <c r="AE71"/>
  <c r="T74"/>
  <c r="T72"/>
  <c r="U72"/>
  <c r="T42"/>
  <c r="U42"/>
  <c r="T43"/>
  <c r="U43"/>
  <c r="AG91" l="1"/>
  <c r="AI91" s="1"/>
  <c r="V77"/>
  <c r="V70"/>
  <c r="AG55"/>
  <c r="AG77"/>
  <c r="V55"/>
  <c r="AI55" l="1"/>
  <c r="AI77"/>
  <c r="AD29"/>
  <c r="AE29" s="1"/>
  <c r="AF29" l="1"/>
  <c r="AD16" l="1"/>
  <c r="AF16" s="1"/>
  <c r="AD20"/>
  <c r="AD22"/>
  <c r="AF22" s="1"/>
  <c r="AD88"/>
  <c r="AD89"/>
  <c r="AF89" s="1"/>
  <c r="AD6"/>
  <c r="AD8"/>
  <c r="AD7"/>
  <c r="AD27"/>
  <c r="AD28"/>
  <c r="AF28" s="1"/>
  <c r="AD70"/>
  <c r="S9"/>
  <c r="S7"/>
  <c r="S30"/>
  <c r="AF20" l="1"/>
  <c r="AF88"/>
  <c r="AF27"/>
  <c r="AF70"/>
  <c r="AE88"/>
  <c r="AF7"/>
  <c r="AE7"/>
  <c r="AF8"/>
  <c r="AE8"/>
  <c r="AE89"/>
  <c r="AE27"/>
  <c r="AE22"/>
  <c r="AE20"/>
  <c r="AE16"/>
  <c r="AE28"/>
  <c r="AE70"/>
  <c r="AG70" s="1"/>
  <c r="AI70" s="1"/>
  <c r="T9"/>
  <c r="U9"/>
  <c r="T7"/>
  <c r="U7"/>
  <c r="T30"/>
  <c r="U30"/>
  <c r="AG88" l="1"/>
  <c r="AG20"/>
  <c r="AI20" s="1"/>
  <c r="AG25"/>
  <c r="Q32" l="1"/>
  <c r="Q105" l="1"/>
  <c r="S90"/>
  <c r="Q17"/>
  <c r="S17" s="1"/>
  <c r="S10"/>
  <c r="AF6"/>
  <c r="S6"/>
  <c r="U6" s="1"/>
  <c r="S32"/>
  <c r="U32" s="1"/>
  <c r="S29"/>
  <c r="T17" l="1"/>
  <c r="U29"/>
  <c r="U10"/>
  <c r="U90"/>
  <c r="T90"/>
  <c r="T29"/>
  <c r="T32"/>
  <c r="T6"/>
  <c r="AE6"/>
  <c r="AG6" s="1"/>
  <c r="T10"/>
  <c r="AG14"/>
  <c r="U17"/>
  <c r="V5" l="1"/>
  <c r="V14"/>
  <c r="AI14" s="1"/>
  <c r="AG99"/>
  <c r="V88"/>
  <c r="AI88" s="1"/>
  <c r="V25"/>
  <c r="AI25" s="1"/>
  <c r="V99" l="1"/>
  <c r="AI6"/>
  <c r="AI99" s="1"/>
  <c r="AG100" s="1"/>
  <c r="AI100" l="1"/>
  <c r="J32" i="5"/>
  <c r="I44"/>
  <c r="J42"/>
  <c r="J44"/>
  <c r="J65"/>
</calcChain>
</file>

<file path=xl/sharedStrings.xml><?xml version="1.0" encoding="utf-8"?>
<sst xmlns="http://schemas.openxmlformats.org/spreadsheetml/2006/main" count="531" uniqueCount="302">
  <si>
    <t>COLLABORATORI SCOLASTICI</t>
  </si>
  <si>
    <t>AGGREGATO</t>
  </si>
  <si>
    <t>DESCRIZIONE</t>
  </si>
  <si>
    <t>N.DOCENTI COINVOLTI</t>
  </si>
  <si>
    <t>NOMI DOCENTI COINVOLTI</t>
  </si>
  <si>
    <t>N.H / DOCENTE</t>
  </si>
  <si>
    <t>N.H TOTALI</t>
  </si>
  <si>
    <t>COSTO H/ INCONTRI</t>
  </si>
  <si>
    <t>COSTO DOCENTI LORDO DIP.</t>
  </si>
  <si>
    <t>Irap</t>
  </si>
  <si>
    <t>Inpdap</t>
  </si>
  <si>
    <t>TOTALE LORDO DOCENTI</t>
  </si>
  <si>
    <t>N.ATA COINVOLTI</t>
  </si>
  <si>
    <t>COSTO H</t>
  </si>
  <si>
    <t>COSTO ATA (LORDO DIP.)</t>
  </si>
  <si>
    <t>TOTALE LORDO ATA</t>
  </si>
  <si>
    <t>Laboratorio restauro</t>
  </si>
  <si>
    <t>Le Idi di..</t>
  </si>
  <si>
    <t>SkyTG24 per le scuole</t>
  </si>
  <si>
    <t>Corsi extracurricolari inglese</t>
  </si>
  <si>
    <t>Laboratorio teatrale</t>
  </si>
  <si>
    <t>Gestione sito</t>
  </si>
  <si>
    <t>Olimpiadi di filosofia</t>
  </si>
  <si>
    <t>Olimpiadi cultura classica</t>
  </si>
  <si>
    <t>Hermeneia</t>
  </si>
  <si>
    <t>Olimpiadi scienze naturali</t>
  </si>
  <si>
    <t>Olimpiadi matematica</t>
  </si>
  <si>
    <t>Attività sportive pomeridiane</t>
  </si>
  <si>
    <t>TOTALE GENERALE</t>
  </si>
  <si>
    <t>NOMI ESPERTI</t>
  </si>
  <si>
    <t>COSTO MATERIALI</t>
  </si>
  <si>
    <t>N.ore</t>
  </si>
  <si>
    <t>N.ore TOTALI</t>
  </si>
  <si>
    <t xml:space="preserve">N.ESPERTI </t>
  </si>
  <si>
    <t>COSTO UNITARIO ORA/ESPERTO</t>
  </si>
  <si>
    <t>COSTO TOTALE ESPERTI</t>
  </si>
  <si>
    <t>TOTALE MAT. + PERS.CON TASSE</t>
  </si>
  <si>
    <t>costo esperti con tasse</t>
  </si>
  <si>
    <t>USCITE - FONDI PER ESTERNI</t>
  </si>
  <si>
    <t>USCITE - FONDI PER DOCENTI</t>
  </si>
  <si>
    <t>USCITE - FONDI PER ATA</t>
  </si>
  <si>
    <t>USCITE TOTALI PERSONALE</t>
  </si>
  <si>
    <t>Orientamento in rete facoltà biomediche</t>
  </si>
  <si>
    <t>Stage in Gran Bretagna</t>
  </si>
  <si>
    <t>Fondi propri</t>
  </si>
  <si>
    <t>Totale per ATA</t>
  </si>
  <si>
    <t>Invito alla lettura</t>
  </si>
  <si>
    <t>E' di scena l'aedo</t>
  </si>
  <si>
    <t>TECLA (Tematiche Enigmistica CLAssica)</t>
  </si>
  <si>
    <t>Conoscere la Costituzione</t>
  </si>
  <si>
    <t>ENTRATE - PER ULTERIORE CONTRIBUTO STUDENTI/ALTRI</t>
  </si>
  <si>
    <t>PLS Fisica - Lab.oscillazioni meccaniche</t>
  </si>
  <si>
    <t>Giochi della chimica</t>
  </si>
  <si>
    <t>Iniziative ed. alla salute</t>
  </si>
  <si>
    <t>Manutenzione ordinaria</t>
  </si>
  <si>
    <t>BES ( supporto e coordinamento)</t>
  </si>
  <si>
    <t>TECNICI</t>
  </si>
  <si>
    <t>AMMINISTRATIVI</t>
  </si>
  <si>
    <t xml:space="preserve">TECNICO </t>
  </si>
  <si>
    <t>ATA COINVOLTI</t>
  </si>
  <si>
    <t>AMMINISTRATIVO</t>
  </si>
  <si>
    <t>COLLABORATORI</t>
  </si>
  <si>
    <t>nomi</t>
  </si>
  <si>
    <t>TOT.ORE</t>
  </si>
  <si>
    <t>N.ORE/ATA</t>
  </si>
  <si>
    <t>Sostituzione colleghi assenti per gestione ordinaria</t>
  </si>
  <si>
    <t>Interventi di piccola manutenzione</t>
  </si>
  <si>
    <t>collaboratore</t>
  </si>
  <si>
    <t xml:space="preserve">COLLABORATORI SCOLASTICI </t>
  </si>
  <si>
    <t>A3 - UNITRE</t>
  </si>
  <si>
    <t>Commissione Cambridge (docenti senza riduzione oraria)</t>
  </si>
  <si>
    <t>Commissione biblioteca: docenti senza riduzione/potenziamento orario</t>
  </si>
  <si>
    <t>compenso orario non frontale</t>
  </si>
  <si>
    <t>ENTRATE</t>
  </si>
  <si>
    <t>LORDO DIPENDENTE</t>
  </si>
  <si>
    <t>LORDO STATO</t>
  </si>
  <si>
    <t>compenso orario frontale recupero</t>
  </si>
  <si>
    <t>FONDO D'ISTITUTO</t>
  </si>
  <si>
    <t>compenso orario frontale potenziamento</t>
  </si>
  <si>
    <t>INDENNITA' DSGA (da sottrarre)</t>
  </si>
  <si>
    <t>compenso orario ATA amministrativi</t>
  </si>
  <si>
    <t>INDENNITA' Sost.DSGA (da sottrarre)</t>
  </si>
  <si>
    <t>compenso orario ATA collaboratori</t>
  </si>
  <si>
    <t>compenso DSGA</t>
  </si>
  <si>
    <t>FUNZ. STRUMENT.</t>
  </si>
  <si>
    <t>TOTALE FONDI F.S.</t>
  </si>
  <si>
    <t>INC. SPECIFICI</t>
  </si>
  <si>
    <t>FONDI ALTERNANZA</t>
  </si>
  <si>
    <t>ORE PER  SOSTIT.</t>
  </si>
  <si>
    <t>TOTALE ORE PER SOSTITUZIONI</t>
  </si>
  <si>
    <t>FONDI SPORT</t>
  </si>
  <si>
    <t>ENTRATE PRATICA SPORTIVA 2016-17</t>
  </si>
  <si>
    <t>RIPARTIZIONE FONDI PER PERSONALE ATA</t>
  </si>
  <si>
    <t>%</t>
  </si>
  <si>
    <t>ENTRATE: 32% fondo istituto a.s. 2016/17</t>
  </si>
  <si>
    <t>USCITE AREA 1: ASSISTENTI AMMINISTRATIVI</t>
  </si>
  <si>
    <t>h</t>
  </si>
  <si>
    <t>n.ATA</t>
  </si>
  <si>
    <t>tot.h</t>
  </si>
  <si>
    <t>personale coinvolto</t>
  </si>
  <si>
    <t>TOT. LORDO DIPENDENTE</t>
  </si>
  <si>
    <t>TOTALE LORD.ST.</t>
  </si>
  <si>
    <t>% ASS.AMM.</t>
  </si>
  <si>
    <t>INTENSIFICAZIONE</t>
  </si>
  <si>
    <t xml:space="preserve">gestione aggiuntiva conti correnti da privati </t>
  </si>
  <si>
    <t>intensificazione per gestione amministrativa organici</t>
  </si>
  <si>
    <t>20+10</t>
  </si>
  <si>
    <t xml:space="preserve">Sistemazione pregresso pensionamenti MOD PA04 </t>
  </si>
  <si>
    <t>27+17</t>
  </si>
  <si>
    <t>Aggravio impegno di lavoro per ricostruzione carriera</t>
  </si>
  <si>
    <t>15+10</t>
  </si>
  <si>
    <t>predisposizione Prove Invalsi</t>
  </si>
  <si>
    <t>15+8</t>
  </si>
  <si>
    <t>aggravio impegno per libri di testo</t>
  </si>
  <si>
    <t>TOTALE USCITE AREA 1</t>
  </si>
  <si>
    <t>USCITE AREA 2: ASSISTENTI TECNICI</t>
  </si>
  <si>
    <t>% ASS.TECN.</t>
  </si>
  <si>
    <t>assistenza e manutenzione informatica presidenza e segret.</t>
  </si>
  <si>
    <t xml:space="preserve">assistenza e manutenzione polo museale </t>
  </si>
  <si>
    <t>supporto informatico e tecnico eventi e convegni</t>
  </si>
  <si>
    <t>supporto prove Invalsi</t>
  </si>
  <si>
    <t>informatizzazione gestione scrutini</t>
  </si>
  <si>
    <t>USCITE AREA 3: COLLABORATORI SCOLASTICI</t>
  </si>
  <si>
    <t>% COLLABOR</t>
  </si>
  <si>
    <t>pulizia mensile</t>
  </si>
  <si>
    <t>pulizia settimanale</t>
  </si>
  <si>
    <t>pulizia ogni 2 giorni</t>
  </si>
  <si>
    <t>TOTALE USCITE AREA 3</t>
  </si>
  <si>
    <t>TOTALE USCITE FONDO ATA (AREA 1+2+3)</t>
  </si>
  <si>
    <t>AVANZO</t>
  </si>
  <si>
    <t>TOTALE LORDO DIP.</t>
  </si>
  <si>
    <t>ASSISTENTI AMMINISTRATIVI</t>
  </si>
  <si>
    <t>INCARICHI SPECIFICI</t>
  </si>
  <si>
    <t>ENTRATE INCARICHI SPECIFICI a.s. 2016/17</t>
  </si>
  <si>
    <t>costi</t>
  </si>
  <si>
    <t>Potenziamento gestione alunni</t>
  </si>
  <si>
    <t>Coord. servizi informatici segreteria e coll. Presidenza</t>
  </si>
  <si>
    <t>TOTALE INCARICHI ASS.AMMINISTRATIVI</t>
  </si>
  <si>
    <t>Assistenza alunni H / Sicurezza</t>
  </si>
  <si>
    <t>Servizio portineria/ Centralino</t>
  </si>
  <si>
    <t>Collaborazione lab. Linguistico/ Cambridge</t>
  </si>
  <si>
    <t>Attività di collaborazione con gli uffici- coll. Presidenza - archivi</t>
  </si>
  <si>
    <t>TOTALE INCARICHI COLL.SCOLASTICI</t>
  </si>
  <si>
    <t>TOTALE USCITE INCARICHI SPECIFICI</t>
  </si>
  <si>
    <t>RIPARTIZIONE FONDI PER PERSONALE DOCENTE</t>
  </si>
  <si>
    <t>ENTRATE: 68% fondo istituto</t>
  </si>
  <si>
    <t>UFFICIO DI DIREZIONE E ORGANIZZAZIONE</t>
  </si>
  <si>
    <t xml:space="preserve">%  </t>
  </si>
  <si>
    <t>Compensi ai collaboratori del DS (art.88, c.2, lettera f)</t>
  </si>
  <si>
    <t>h/costi</t>
  </si>
  <si>
    <t>n.docenti</t>
  </si>
  <si>
    <t>Personale coinvolto</t>
  </si>
  <si>
    <t>Primo collaboratore (vicario)</t>
  </si>
  <si>
    <t>Secondo collaboratore</t>
  </si>
  <si>
    <t>Compensi per ogni altra attività deliberata dal POF (art.88, c. 2, lettera k)</t>
  </si>
  <si>
    <t>Direttori laboratori e aule speciali</t>
  </si>
  <si>
    <t>Animatore digitale</t>
  </si>
  <si>
    <t>Direttore biblioteca</t>
  </si>
  <si>
    <t>Predisposizione atti per le elezioni</t>
  </si>
  <si>
    <t>TOTALE USCITE UFFICIO E ORGANIZZAZIONE</t>
  </si>
  <si>
    <t>ATTIVITA' AGGIUNTIVE FUNZIONALI ALL'INSEGNAMENTO</t>
  </si>
  <si>
    <t xml:space="preserve">% </t>
  </si>
  <si>
    <t>Attività aggiuntive legate alle funzioni collegiali (art.88, c.2, lettera d)</t>
  </si>
  <si>
    <t>Coordinatori Consigli di classe:</t>
  </si>
  <si>
    <t xml:space="preserve"> -  Classi IV/V ginnasio I-II liceo</t>
  </si>
  <si>
    <t xml:space="preserve"> -  Classi III liceo</t>
  </si>
  <si>
    <t>Coordinatori di Dipartimento</t>
  </si>
  <si>
    <t>Dipartimenti e coordinatori di materia (it./lat.-gr./geost.)</t>
  </si>
  <si>
    <t>Dipartimenti con meno di 8 docenti</t>
  </si>
  <si>
    <t>TOTALE ATTVITA' FUNZIONALI</t>
  </si>
  <si>
    <t xml:space="preserve"> VALUTAZIONE DEGLI ALUNNI </t>
  </si>
  <si>
    <t>Particolari impegni connessi con la valutazione degli alunni (art.88, c.2, lettera L)</t>
  </si>
  <si>
    <t xml:space="preserve">QUARTE Ginnasio - PREPARAZIONE prove per competenze AREA UMANISTICA </t>
  </si>
  <si>
    <t>QUARTE ginnasio - VALUTAZIONE prova per competenze  area umanistica</t>
  </si>
  <si>
    <t xml:space="preserve">QUARTE Ginnasio - PREPARAZIONE prove per competenze AREA SCIENTIFICA </t>
  </si>
  <si>
    <t>QUINTE Ginnasio - PREPARAZIONE prove per competenze  (1 prova area umanistica + 1 prova area scientifica)</t>
  </si>
  <si>
    <t>QUINTE ginnasio - VALUTAZIONE prova per competenze  area umanistica</t>
  </si>
  <si>
    <t>PRIME LICEO - PREPARAZIONE prova per competenze area SCIENTIFICA</t>
  </si>
  <si>
    <t>PRIME LICEO - VALUTAZIONE prova per competenze area SCIENTIFICA</t>
  </si>
  <si>
    <t>Progetto prove INVALSI classi quinte ginnasio</t>
  </si>
  <si>
    <t>TOTALE USCITE VALUTAZIONE ALUNNI</t>
  </si>
  <si>
    <t xml:space="preserve">TOTALE USCITE FONDO DOCENTI </t>
  </si>
  <si>
    <t>FONDI ALTERNANZA SCUOLA-LAVORO</t>
  </si>
  <si>
    <t>DOCENTI</t>
  </si>
  <si>
    <t>tot.ore</t>
  </si>
  <si>
    <t>DOCENTI TUTOR PEDAGOGICI</t>
  </si>
  <si>
    <t>PERSONALE ATA DI SUPPORTO</t>
  </si>
  <si>
    <t>TOTALE USCITE ALTERNANZA SCUOLA-LAVORO</t>
  </si>
  <si>
    <t>FONDI FUNZIONI STRUMENTALI</t>
  </si>
  <si>
    <t>ENTRATE FUNZIONI STRUMENTALI a.s. 2016/17</t>
  </si>
  <si>
    <t>COSTO FORFAIT</t>
  </si>
  <si>
    <t>costo pro capite</t>
  </si>
  <si>
    <t>DIDATTICA GENERALE</t>
  </si>
  <si>
    <t>AUREUS</t>
  </si>
  <si>
    <t>CAMBRIDGE</t>
  </si>
  <si>
    <t>ALTERNANZA</t>
  </si>
  <si>
    <t>TOTALE USCITE FUNZIONI STRUMENTALI</t>
  </si>
  <si>
    <t>TOT. h</t>
  </si>
  <si>
    <t>costo/h</t>
  </si>
  <si>
    <t>i docenti coinvolti (a tutta la classe)</t>
  </si>
  <si>
    <t>TOTALE USCITE corsi di recupero terze liceo</t>
  </si>
  <si>
    <t>AICC (coordinamento conferenze)</t>
  </si>
  <si>
    <t>Primo Soccorso / Supporto gestione POF A.M.</t>
  </si>
  <si>
    <t>PLS Biologia e biotecnologie</t>
  </si>
  <si>
    <t>LAB2GO</t>
  </si>
  <si>
    <t>SAPERE I SAPORI (Fondi propri)</t>
  </si>
  <si>
    <t>Lab.teatrale in lingua inglese</t>
  </si>
  <si>
    <t>Commissione viaggi</t>
  </si>
  <si>
    <t>Commissione PNSD</t>
  </si>
  <si>
    <t>Supporto apertura scuola (FONDI PROPRI)</t>
  </si>
  <si>
    <t>COLLABORATORI SCOLASTICI (fotocopie e accoglienza)</t>
  </si>
  <si>
    <t>Commissione in uscita</t>
  </si>
  <si>
    <t>Commissione in entrata</t>
  </si>
  <si>
    <t>Referente prove INVALSI</t>
  </si>
  <si>
    <t>Corso autoformazione uso laboratorio linguistico</t>
  </si>
  <si>
    <t>Coordinamento AUREUS</t>
  </si>
  <si>
    <t>Exam officer (CAMBRIDGE)</t>
  </si>
  <si>
    <t>Chimici per un'ora</t>
  </si>
  <si>
    <t>TOTALE FIS DISPONIBILE 2017-18</t>
  </si>
  <si>
    <t>ENTRATE ORE PER SOSTITUZIONI 2017-18</t>
  </si>
  <si>
    <t>TOTALE FONDI I.S. con economie anni precedenti</t>
  </si>
  <si>
    <t>RISORSE 2017-18</t>
  </si>
  <si>
    <t>AVANZO ORE 2016-17 PER SOSTITUZIONI</t>
  </si>
  <si>
    <t xml:space="preserve"> FONDI CORSI RECUPERO 2017/18 (economie 2016/17)</t>
  </si>
  <si>
    <t>ENTRATE FIS A.S.2017-18</t>
  </si>
  <si>
    <r>
      <t xml:space="preserve">TOTALE FIS 2017-18 </t>
    </r>
    <r>
      <rPr>
        <b/>
        <sz val="8"/>
        <rFont val="Arial"/>
        <family val="2"/>
      </rPr>
      <t>(fondo meno indennità DSGA)</t>
    </r>
  </si>
  <si>
    <t>AVANZO FIS 2016-17</t>
  </si>
  <si>
    <t>I giornaini scolastici nella storia del Giulio Cesare</t>
  </si>
  <si>
    <t>Bibliocineforum</t>
  </si>
  <si>
    <t>Stage didattici e laboratoriali</t>
  </si>
  <si>
    <t>Versicolori carte. Incontri di poesia del Novecento</t>
  </si>
  <si>
    <t>Letteratura e cittadinanza</t>
  </si>
  <si>
    <t>Theatron</t>
  </si>
  <si>
    <t>Art. 21 la Libertà d'informazione nell'epoca della comunicazione interattiva</t>
  </si>
  <si>
    <t>Ricordare la Shoah (manca progetto)</t>
  </si>
  <si>
    <t>Quella notte sono io - dibattito con G.Floris</t>
  </si>
  <si>
    <t>Certamina graeca et latina (manca progetto)</t>
  </si>
  <si>
    <t>Campionato di aerostep</t>
  </si>
  <si>
    <t>La corsa di Giulio</t>
  </si>
  <si>
    <t>Coordinamento (CAMBRIDGE)</t>
  </si>
  <si>
    <t xml:space="preserve"> </t>
  </si>
  <si>
    <t>Poteziamento classi quarte tradizionali</t>
  </si>
  <si>
    <t xml:space="preserve">DEURE /CHAGALL </t>
  </si>
  <si>
    <t>FONDO D'ISTITUTO  a.sc.'17-'18</t>
  </si>
  <si>
    <t xml:space="preserve">Supporto per gestione scrutini </t>
  </si>
  <si>
    <t>Supporto posta Dirigente</t>
  </si>
  <si>
    <t>Straordinario</t>
  </si>
  <si>
    <t>18+18+20</t>
  </si>
  <si>
    <t>Intensificazione per sostituzione colleghi assenti</t>
  </si>
  <si>
    <t>pulizia quindicinale</t>
  </si>
  <si>
    <t>Valutazione e inserimento domande Supplenze</t>
  </si>
  <si>
    <t>Figura organizzativa per la gestione dell'istituto</t>
  </si>
  <si>
    <t>16+5</t>
  </si>
  <si>
    <t>QUARTE Ginnasio PREPARAZIONE prove per competenze inglese</t>
  </si>
  <si>
    <t>SECONDA LICEO - PREPARAZIONE prova competenze Cittadinanza e Costituzione</t>
  </si>
  <si>
    <t>SECONDA LICEO - VALUTAZIONE prove competenze Cittadinanza e Costituzione</t>
  </si>
  <si>
    <t>ENTRATE ALTERNANZA SCUOLA-LAVORO 2017/18</t>
  </si>
  <si>
    <t>n. docenti</t>
  </si>
  <si>
    <t xml:space="preserve">DOCENTI TUTOR INTERMEDIATORI                                                                                                                  </t>
  </si>
  <si>
    <t xml:space="preserve">Da ripartire in relazione all'effettivo svolgimento delle attività e in relazione al numero dei soggetti ospitanti, degli stage e del numero alunni </t>
  </si>
  <si>
    <t>ORIENTAMENTO IN ENTRATA</t>
  </si>
  <si>
    <t>CORSI PER ALUNNI FONDI MIUR</t>
  </si>
  <si>
    <t>CORSI A SOSTEGNO POTENZIAMENTO RECUPERO ALUNNI</t>
  </si>
  <si>
    <t>Leggersi Circolo di lettura (senza costi)</t>
  </si>
  <si>
    <t>Incontri al bibliopoint (senza costi)</t>
  </si>
  <si>
    <t>La fabbrica dei Nobel. Da Carduci a Fo - Progetto MIUR - (senza costi)</t>
  </si>
  <si>
    <t>Annuario  Quaderni del Liceo Giulio Cesare (senza costi)</t>
  </si>
  <si>
    <t>VII Premio GB Vico</t>
  </si>
  <si>
    <t>Cittadinanza e Costituzione</t>
  </si>
  <si>
    <t>SICUREZZA</t>
  </si>
  <si>
    <t xml:space="preserve">Laboratori musicale </t>
  </si>
  <si>
    <t>Doppiaggio, traduzione e adattamento dialoghi (manca progetto)</t>
  </si>
  <si>
    <t>Notte Nazionale del Liceo Classico 2018 (manca progetto)</t>
  </si>
  <si>
    <t>Progettazione e raccordo con Docenti madrelinguaCambridge non in commissione e senza riduzione oraria</t>
  </si>
  <si>
    <t>Progetti Europei</t>
  </si>
  <si>
    <t>Monitoraggio</t>
  </si>
  <si>
    <t>Commissione PTOF</t>
  </si>
  <si>
    <t>P03 ORIENTAMENTO</t>
  </si>
  <si>
    <t>P09   BIBLIOTECA</t>
  </si>
  <si>
    <t>P11 - PICCOLA MANUTENZIONE</t>
  </si>
  <si>
    <t>P12   VIAGGI</t>
  </si>
  <si>
    <t>P19 AREA UMANISTICA</t>
  </si>
  <si>
    <t>P20 AREA SCIENTIFICA</t>
  </si>
  <si>
    <t>P22 - AL DI LA' DELLE DISCIPLINE CURRICOLARI</t>
  </si>
  <si>
    <t>P23  CAMBRIDGE AUREUS E PER LE SCIENZE</t>
  </si>
  <si>
    <t>P91    EDUCAZIONE ALLA SALUTE/ DISABILITA'/ SOLIDARIETA'</t>
  </si>
  <si>
    <t>P177 GRUPPO SPORTIVO</t>
  </si>
  <si>
    <t>P 01 PNSD</t>
  </si>
  <si>
    <t>FONDI PROGRAMMA ANNUALE 2018 DA CONTRATTARE</t>
  </si>
  <si>
    <t xml:space="preserve">Raccordo Ambito 2 </t>
  </si>
  <si>
    <t>FORF.</t>
  </si>
  <si>
    <t>FORF</t>
  </si>
  <si>
    <t>STRAORD.</t>
  </si>
  <si>
    <t>Intensificazione</t>
  </si>
  <si>
    <t>24 h lezione</t>
  </si>
  <si>
    <t>10h Lezione</t>
  </si>
  <si>
    <t>4h lezione</t>
  </si>
  <si>
    <t>12h lezione</t>
  </si>
  <si>
    <t>20h lezione</t>
  </si>
  <si>
    <t>4H h lezione</t>
  </si>
  <si>
    <t>8h lezione</t>
  </si>
  <si>
    <t>6h lezione</t>
  </si>
</sst>
</file>

<file path=xl/styles.xml><?xml version="1.0" encoding="utf-8"?>
<styleSheet xmlns="http://schemas.openxmlformats.org/spreadsheetml/2006/main">
  <numFmts count="10">
    <numFmt numFmtId="164" formatCode="&quot;€&quot;\ #,##0;[Red]\-&quot;€&quot;\ #,##0"/>
    <numFmt numFmtId="165" formatCode="&quot;€&quot;\ #,##0.00;[Red]\-&quot;€&quot;\ #,##0.00"/>
    <numFmt numFmtId="166" formatCode="_-* #,##0_-;\-* #,##0_-;_-* &quot;-&quot;_-;_-@_-"/>
    <numFmt numFmtId="167" formatCode="_-&quot;€&quot;\ * #,##0.00_-;\-&quot;€&quot;\ * #,##0.00_-;_-&quot;€&quot;\ * &quot;-&quot;??_-;_-@_-"/>
    <numFmt numFmtId="168" formatCode="_-* #,##0.00_-;\-* #,##0.00_-;_-* &quot;-&quot;??_-;_-@_-"/>
    <numFmt numFmtId="169" formatCode="_-* #,##0_-;\-* #,##0_-;_-* &quot;-&quot;??_-;_-@_-"/>
    <numFmt numFmtId="170" formatCode="#,##0.00_ ;\-#,##0.00\ "/>
    <numFmt numFmtId="171" formatCode="_-* #,##0.00_-;\-* #,##0.00_-;_-* &quot;-&quot;_-;_-@_-"/>
    <numFmt numFmtId="172" formatCode="0.0%"/>
    <numFmt numFmtId="173" formatCode="&quot;€&quot;\ #,##0.00"/>
  </numFmts>
  <fonts count="56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Times New Roman"/>
      <family val="1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indexed="9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name val="Times New Roman"/>
      <family val="1"/>
    </font>
    <font>
      <b/>
      <sz val="8"/>
      <name val="Arial"/>
      <family val="2"/>
    </font>
    <font>
      <b/>
      <sz val="9"/>
      <name val="Times New Roman"/>
      <family val="1"/>
    </font>
    <font>
      <b/>
      <sz val="12"/>
      <color indexed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b/>
      <sz val="10"/>
      <color rgb="FFFF0000"/>
      <name val="Arial"/>
      <family val="2"/>
    </font>
    <font>
      <b/>
      <sz val="11"/>
      <color theme="0"/>
      <name val="Arial"/>
      <family val="2"/>
    </font>
    <font>
      <b/>
      <sz val="11"/>
      <color indexed="9"/>
      <name val="Arial"/>
      <family val="2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</font>
    <font>
      <b/>
      <sz val="20"/>
      <name val="Calibri"/>
      <family val="2"/>
      <scheme val="minor"/>
    </font>
    <font>
      <b/>
      <sz val="16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sz val="12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</borders>
  <cellStyleXfs count="19">
    <xf numFmtId="0" fontId="0" fillId="0" borderId="0"/>
    <xf numFmtId="167" fontId="15" fillId="0" borderId="0" applyFont="0" applyFill="0" applyBorder="0" applyAlignment="0" applyProtection="0"/>
    <xf numFmtId="167" fontId="16" fillId="0" borderId="0" applyFont="0" applyFill="0" applyBorder="0" applyAlignment="0" applyProtection="0"/>
    <xf numFmtId="168" fontId="15" fillId="0" borderId="0" applyFont="0" applyFill="0" applyBorder="0" applyAlignment="0" applyProtection="0"/>
    <xf numFmtId="166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4" fillId="0" borderId="0"/>
    <xf numFmtId="168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5" fillId="0" borderId="0"/>
    <xf numFmtId="166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2" fillId="0" borderId="0"/>
    <xf numFmtId="167" fontId="15" fillId="0" borderId="0" applyFont="0" applyFill="0" applyBorder="0" applyAlignment="0" applyProtection="0"/>
    <xf numFmtId="9" fontId="43" fillId="0" borderId="0" applyFont="0" applyFill="0" applyBorder="0" applyAlignment="0" applyProtection="0"/>
  </cellStyleXfs>
  <cellXfs count="1269">
    <xf numFmtId="0" fontId="0" fillId="0" borderId="0" xfId="0"/>
    <xf numFmtId="0" fontId="14" fillId="0" borderId="0" xfId="9"/>
    <xf numFmtId="0" fontId="19" fillId="0" borderId="18" xfId="9" applyFont="1" applyBorder="1" applyAlignment="1">
      <alignment horizontal="center" vertical="center" wrapText="1"/>
    </xf>
    <xf numFmtId="0" fontId="19" fillId="0" borderId="5" xfId="9" applyFont="1" applyBorder="1" applyAlignment="1">
      <alignment horizontal="center" vertical="center" wrapText="1"/>
    </xf>
    <xf numFmtId="168" fontId="0" fillId="0" borderId="0" xfId="10" applyFont="1" applyBorder="1" applyAlignment="1">
      <alignment horizontal="left" vertical="center"/>
    </xf>
    <xf numFmtId="168" fontId="0" fillId="0" borderId="0" xfId="10" applyFont="1" applyBorder="1" applyAlignment="1">
      <alignment horizontal="center" vertical="center"/>
    </xf>
    <xf numFmtId="0" fontId="14" fillId="0" borderId="0" xfId="9" applyBorder="1"/>
    <xf numFmtId="168" fontId="14" fillId="0" borderId="0" xfId="9" applyNumberFormat="1" applyBorder="1"/>
    <xf numFmtId="0" fontId="20" fillId="0" borderId="1" xfId="9" applyFont="1" applyFill="1" applyBorder="1" applyAlignment="1">
      <alignment horizontal="left" vertical="center" wrapText="1"/>
    </xf>
    <xf numFmtId="0" fontId="20" fillId="0" borderId="1" xfId="9" applyFont="1" applyFill="1" applyBorder="1" applyAlignment="1">
      <alignment horizontal="center" vertical="center" wrapText="1"/>
    </xf>
    <xf numFmtId="0" fontId="20" fillId="0" borderId="1" xfId="9" applyFont="1" applyBorder="1" applyAlignment="1">
      <alignment horizontal="left" vertical="center" wrapText="1"/>
    </xf>
    <xf numFmtId="0" fontId="14" fillId="0" borderId="0" xfId="9" applyFill="1" applyBorder="1"/>
    <xf numFmtId="0" fontId="14" fillId="0" borderId="0" xfId="9" applyBorder="1" applyAlignment="1">
      <alignment horizontal="center" vertical="center"/>
    </xf>
    <xf numFmtId="0" fontId="19" fillId="0" borderId="0" xfId="9" applyFont="1" applyFill="1" applyBorder="1" applyAlignment="1">
      <alignment horizontal="left" vertical="center" wrapText="1"/>
    </xf>
    <xf numFmtId="0" fontId="19" fillId="0" borderId="0" xfId="9" applyFont="1" applyAlignment="1">
      <alignment horizontal="center" vertical="center"/>
    </xf>
    <xf numFmtId="0" fontId="19" fillId="0" borderId="0" xfId="9" applyFont="1"/>
    <xf numFmtId="0" fontId="19" fillId="0" borderId="0" xfId="9" applyFont="1" applyBorder="1" applyAlignment="1">
      <alignment horizontal="center" vertical="center"/>
    </xf>
    <xf numFmtId="0" fontId="19" fillId="0" borderId="0" xfId="9" applyFont="1" applyBorder="1"/>
    <xf numFmtId="0" fontId="22" fillId="0" borderId="0" xfId="9" applyFont="1" applyBorder="1" applyAlignment="1">
      <alignment horizontal="center" vertical="center"/>
    </xf>
    <xf numFmtId="169" fontId="19" fillId="0" borderId="0" xfId="9" applyNumberFormat="1" applyFont="1" applyBorder="1"/>
    <xf numFmtId="169" fontId="14" fillId="0" borderId="0" xfId="9" applyNumberFormat="1" applyBorder="1"/>
    <xf numFmtId="169" fontId="20" fillId="0" borderId="0" xfId="9" applyNumberFormat="1" applyFont="1" applyBorder="1"/>
    <xf numFmtId="168" fontId="14" fillId="0" borderId="0" xfId="9" applyNumberFormat="1" applyBorder="1" applyAlignment="1">
      <alignment horizontal="center" vertical="center"/>
    </xf>
    <xf numFmtId="169" fontId="18" fillId="0" borderId="0" xfId="9" applyNumberFormat="1" applyFont="1" applyBorder="1"/>
    <xf numFmtId="2" fontId="14" fillId="0" borderId="0" xfId="9" applyNumberFormat="1" applyBorder="1" applyAlignment="1">
      <alignment horizontal="center" vertical="center"/>
    </xf>
    <xf numFmtId="0" fontId="14" fillId="0" borderId="0" xfId="9" applyAlignment="1">
      <alignment horizontal="center" vertical="center"/>
    </xf>
    <xf numFmtId="168" fontId="19" fillId="0" borderId="3" xfId="10" applyFont="1" applyBorder="1" applyAlignment="1">
      <alignment horizontal="center" vertical="center"/>
    </xf>
    <xf numFmtId="168" fontId="19" fillId="0" borderId="0" xfId="10" applyFont="1" applyBorder="1" applyAlignment="1">
      <alignment horizontal="center" vertical="center"/>
    </xf>
    <xf numFmtId="168" fontId="19" fillId="0" borderId="12" xfId="10" applyFont="1" applyBorder="1" applyAlignment="1">
      <alignment horizontal="center" vertical="center"/>
    </xf>
    <xf numFmtId="0" fontId="13" fillId="0" borderId="1" xfId="9" applyFont="1" applyBorder="1" applyAlignment="1">
      <alignment horizontal="left" vertical="center" wrapText="1"/>
    </xf>
    <xf numFmtId="0" fontId="14" fillId="0" borderId="1" xfId="9" applyFill="1" applyBorder="1" applyAlignment="1">
      <alignment horizontal="left" vertical="center" wrapText="1"/>
    </xf>
    <xf numFmtId="0" fontId="22" fillId="0" borderId="24" xfId="9" applyFont="1" applyBorder="1" applyAlignment="1">
      <alignment horizontal="center" vertical="center"/>
    </xf>
    <xf numFmtId="9" fontId="19" fillId="0" borderId="0" xfId="11" applyFont="1" applyFill="1" applyBorder="1" applyAlignment="1">
      <alignment horizontal="center" vertical="center"/>
    </xf>
    <xf numFmtId="2" fontId="19" fillId="0" borderId="1" xfId="9" applyNumberFormat="1" applyFont="1" applyBorder="1" applyAlignment="1">
      <alignment horizontal="center" vertical="center" wrapText="1"/>
    </xf>
    <xf numFmtId="2" fontId="20" fillId="0" borderId="1" xfId="9" applyNumberFormat="1" applyFont="1" applyBorder="1" applyAlignment="1">
      <alignment horizontal="center" vertical="center" wrapText="1"/>
    </xf>
    <xf numFmtId="9" fontId="19" fillId="0" borderId="19" xfId="11" applyFont="1" applyFill="1" applyBorder="1" applyAlignment="1">
      <alignment horizontal="center" vertical="center"/>
    </xf>
    <xf numFmtId="168" fontId="19" fillId="0" borderId="0" xfId="9" applyNumberFormat="1" applyFont="1" applyBorder="1" applyAlignment="1">
      <alignment vertical="center"/>
    </xf>
    <xf numFmtId="0" fontId="11" fillId="0" borderId="1" xfId="9" applyFont="1" applyBorder="1" applyAlignment="1">
      <alignment horizontal="left" vertical="center" wrapText="1"/>
    </xf>
    <xf numFmtId="168" fontId="19" fillId="0" borderId="0" xfId="11" applyNumberFormat="1" applyFont="1" applyFill="1" applyBorder="1" applyAlignment="1">
      <alignment horizontal="center" vertical="center"/>
    </xf>
    <xf numFmtId="0" fontId="10" fillId="0" borderId="1" xfId="9" applyFont="1" applyBorder="1" applyAlignment="1">
      <alignment horizontal="left" vertical="center" wrapText="1"/>
    </xf>
    <xf numFmtId="2" fontId="20" fillId="0" borderId="11" xfId="9" applyNumberFormat="1" applyFont="1" applyBorder="1" applyAlignment="1">
      <alignment horizontal="center" vertical="center" wrapText="1"/>
    </xf>
    <xf numFmtId="2" fontId="19" fillId="0" borderId="11" xfId="9" applyNumberFormat="1" applyFont="1" applyBorder="1" applyAlignment="1">
      <alignment horizontal="center" vertical="center" wrapText="1"/>
    </xf>
    <xf numFmtId="0" fontId="10" fillId="0" borderId="1" xfId="9" applyFont="1" applyFill="1" applyBorder="1" applyAlignment="1">
      <alignment horizontal="left" vertical="center" wrapText="1"/>
    </xf>
    <xf numFmtId="0" fontId="10" fillId="0" borderId="1" xfId="9" applyFont="1" applyBorder="1" applyAlignment="1">
      <alignment horizontal="left" vertical="center"/>
    </xf>
    <xf numFmtId="0" fontId="14" fillId="0" borderId="1" xfId="9" applyFill="1" applyBorder="1" applyAlignment="1">
      <alignment horizontal="left" vertical="center"/>
    </xf>
    <xf numFmtId="0" fontId="9" fillId="0" borderId="1" xfId="9" applyFont="1" applyFill="1" applyBorder="1" applyAlignment="1">
      <alignment horizontal="left" vertical="center" wrapText="1"/>
    </xf>
    <xf numFmtId="0" fontId="17" fillId="0" borderId="0" xfId="0" applyFont="1" applyBorder="1" applyAlignment="1">
      <alignment vertical="center" wrapText="1"/>
    </xf>
    <xf numFmtId="0" fontId="20" fillId="0" borderId="27" xfId="9" applyFont="1" applyBorder="1" applyAlignment="1">
      <alignment horizontal="left" vertical="center" wrapText="1"/>
    </xf>
    <xf numFmtId="2" fontId="20" fillId="0" borderId="27" xfId="9" applyNumberFormat="1" applyFont="1" applyBorder="1" applyAlignment="1">
      <alignment horizontal="center" vertical="center" wrapText="1"/>
    </xf>
    <xf numFmtId="2" fontId="19" fillId="0" borderId="27" xfId="9" applyNumberFormat="1" applyFont="1" applyBorder="1" applyAlignment="1">
      <alignment horizontal="center" vertical="center" wrapText="1"/>
    </xf>
    <xf numFmtId="168" fontId="19" fillId="0" borderId="29" xfId="10" applyFont="1" applyBorder="1" applyAlignment="1">
      <alignment horizontal="center" vertical="center"/>
    </xf>
    <xf numFmtId="0" fontId="14" fillId="0" borderId="27" xfId="9" applyFill="1" applyBorder="1" applyAlignment="1">
      <alignment horizontal="left" vertical="center" wrapText="1"/>
    </xf>
    <xf numFmtId="0" fontId="14" fillId="0" borderId="27" xfId="9" applyBorder="1" applyAlignment="1">
      <alignment horizontal="left" vertical="center" wrapText="1"/>
    </xf>
    <xf numFmtId="0" fontId="19" fillId="0" borderId="13" xfId="9" applyFont="1" applyBorder="1" applyAlignment="1">
      <alignment horizontal="center" vertical="center" wrapText="1"/>
    </xf>
    <xf numFmtId="2" fontId="20" fillId="0" borderId="28" xfId="9" applyNumberFormat="1" applyFont="1" applyBorder="1" applyAlignment="1">
      <alignment horizontal="center" vertical="center" wrapText="1"/>
    </xf>
    <xf numFmtId="2" fontId="19" fillId="0" borderId="28" xfId="9" applyNumberFormat="1" applyFont="1" applyBorder="1" applyAlignment="1">
      <alignment horizontal="center" vertical="center" wrapText="1"/>
    </xf>
    <xf numFmtId="0" fontId="14" fillId="0" borderId="34" xfId="9" applyBorder="1" applyAlignment="1">
      <alignment horizontal="left" vertical="center" wrapText="1"/>
    </xf>
    <xf numFmtId="0" fontId="20" fillId="0" borderId="34" xfId="9" applyFont="1" applyBorder="1" applyAlignment="1">
      <alignment horizontal="left" vertical="center" wrapText="1"/>
    </xf>
    <xf numFmtId="2" fontId="20" fillId="0" borderId="34" xfId="9" applyNumberFormat="1" applyFont="1" applyBorder="1" applyAlignment="1">
      <alignment horizontal="center" vertical="center" wrapText="1"/>
    </xf>
    <xf numFmtId="2" fontId="19" fillId="0" borderId="34" xfId="9" applyNumberFormat="1" applyFont="1" applyBorder="1" applyAlignment="1">
      <alignment horizontal="center" vertical="center" wrapText="1"/>
    </xf>
    <xf numFmtId="168" fontId="19" fillId="0" borderId="37" xfId="10" applyFont="1" applyBorder="1" applyAlignment="1">
      <alignment horizontal="center" vertical="center"/>
    </xf>
    <xf numFmtId="168" fontId="19" fillId="0" borderId="32" xfId="10" applyFont="1" applyBorder="1" applyAlignment="1">
      <alignment horizontal="center" vertical="center"/>
    </xf>
    <xf numFmtId="2" fontId="20" fillId="0" borderId="32" xfId="9" applyNumberFormat="1" applyFont="1" applyBorder="1" applyAlignment="1">
      <alignment horizontal="center" vertical="center" wrapText="1"/>
    </xf>
    <xf numFmtId="2" fontId="19" fillId="0" borderId="32" xfId="9" applyNumberFormat="1" applyFont="1" applyBorder="1" applyAlignment="1">
      <alignment horizontal="center" vertical="center" wrapText="1"/>
    </xf>
    <xf numFmtId="0" fontId="7" fillId="0" borderId="27" xfId="9" applyFont="1" applyFill="1" applyBorder="1" applyAlignment="1">
      <alignment horizontal="left" vertical="center" wrapText="1"/>
    </xf>
    <xf numFmtId="0" fontId="19" fillId="0" borderId="0" xfId="9" applyFont="1" applyFill="1"/>
    <xf numFmtId="2" fontId="20" fillId="0" borderId="4" xfId="9" applyNumberFormat="1" applyFont="1" applyBorder="1" applyAlignment="1">
      <alignment horizontal="center" vertical="center" wrapText="1"/>
    </xf>
    <xf numFmtId="2" fontId="19" fillId="0" borderId="4" xfId="9" applyNumberFormat="1" applyFont="1" applyBorder="1" applyAlignment="1">
      <alignment horizontal="center" vertical="center" wrapText="1"/>
    </xf>
    <xf numFmtId="0" fontId="6" fillId="0" borderId="1" xfId="9" applyFont="1" applyFill="1" applyBorder="1" applyAlignment="1">
      <alignment horizontal="left" vertical="center" wrapText="1"/>
    </xf>
    <xf numFmtId="0" fontId="6" fillId="0" borderId="34" xfId="9" applyFont="1" applyFill="1" applyBorder="1" applyAlignment="1">
      <alignment horizontal="left" vertical="center" wrapText="1"/>
    </xf>
    <xf numFmtId="0" fontId="19" fillId="0" borderId="32" xfId="9" applyFont="1" applyFill="1" applyBorder="1" applyAlignment="1">
      <alignment vertical="center"/>
    </xf>
    <xf numFmtId="168" fontId="15" fillId="0" borderId="0" xfId="10" applyFont="1" applyBorder="1" applyAlignment="1">
      <alignment horizontal="left" vertical="center"/>
    </xf>
    <xf numFmtId="168" fontId="19" fillId="0" borderId="28" xfId="10" applyFont="1" applyBorder="1" applyAlignment="1">
      <alignment horizontal="center" vertical="center"/>
    </xf>
    <xf numFmtId="0" fontId="20" fillId="0" borderId="1" xfId="9" applyFont="1" applyBorder="1" applyAlignment="1">
      <alignment horizontal="center" vertical="center" wrapText="1"/>
    </xf>
    <xf numFmtId="168" fontId="19" fillId="0" borderId="34" xfId="10" applyFont="1" applyBorder="1" applyAlignment="1">
      <alignment horizontal="center" vertical="center"/>
    </xf>
    <xf numFmtId="168" fontId="19" fillId="0" borderId="1" xfId="10" applyFont="1" applyBorder="1" applyAlignment="1">
      <alignment horizontal="center" vertical="center"/>
    </xf>
    <xf numFmtId="168" fontId="19" fillId="0" borderId="27" xfId="10" applyFont="1" applyBorder="1" applyAlignment="1">
      <alignment horizontal="center" vertical="center"/>
    </xf>
    <xf numFmtId="168" fontId="19" fillId="0" borderId="11" xfId="10" applyFont="1" applyBorder="1" applyAlignment="1">
      <alignment horizontal="center" vertical="center"/>
    </xf>
    <xf numFmtId="169" fontId="19" fillId="0" borderId="5" xfId="10" applyNumberFormat="1" applyFont="1" applyFill="1" applyBorder="1" applyAlignment="1">
      <alignment horizontal="center" vertical="center" wrapText="1"/>
    </xf>
    <xf numFmtId="169" fontId="0" fillId="0" borderId="0" xfId="10" applyNumberFormat="1" applyFont="1" applyFill="1" applyAlignment="1">
      <alignment horizontal="center" vertical="center"/>
    </xf>
    <xf numFmtId="0" fontId="20" fillId="0" borderId="11" xfId="9" applyFont="1" applyFill="1" applyBorder="1" applyAlignment="1">
      <alignment horizontal="center" vertical="center" wrapText="1"/>
    </xf>
    <xf numFmtId="0" fontId="21" fillId="0" borderId="27" xfId="9" applyFont="1" applyFill="1" applyBorder="1" applyAlignment="1">
      <alignment horizontal="center" vertical="center" wrapText="1"/>
    </xf>
    <xf numFmtId="0" fontId="21" fillId="0" borderId="11" xfId="9" applyFont="1" applyFill="1" applyBorder="1" applyAlignment="1">
      <alignment horizontal="center" vertical="center" wrapText="1"/>
    </xf>
    <xf numFmtId="0" fontId="14" fillId="0" borderId="0" xfId="9" applyFont="1" applyFill="1" applyBorder="1" applyAlignment="1">
      <alignment horizontal="center" vertical="center" wrapText="1"/>
    </xf>
    <xf numFmtId="169" fontId="0" fillId="0" borderId="0" xfId="10" applyNumberFormat="1" applyFont="1" applyFill="1" applyBorder="1" applyAlignment="1">
      <alignment horizontal="center" vertical="center"/>
    </xf>
    <xf numFmtId="0" fontId="20" fillId="0" borderId="25" xfId="10" applyNumberFormat="1" applyFont="1" applyBorder="1" applyAlignment="1">
      <alignment horizontal="center" vertical="center"/>
    </xf>
    <xf numFmtId="0" fontId="21" fillId="0" borderId="56" xfId="10" applyNumberFormat="1" applyFont="1" applyBorder="1" applyAlignment="1">
      <alignment horizontal="center" vertical="center" wrapText="1"/>
    </xf>
    <xf numFmtId="0" fontId="20" fillId="0" borderId="25" xfId="10" applyNumberFormat="1" applyFont="1" applyBorder="1" applyAlignment="1">
      <alignment horizontal="center" vertical="center" wrapText="1"/>
    </xf>
    <xf numFmtId="0" fontId="19" fillId="0" borderId="47" xfId="9" applyNumberFormat="1" applyFont="1" applyBorder="1" applyAlignment="1">
      <alignment horizontal="center" vertical="center"/>
    </xf>
    <xf numFmtId="0" fontId="21" fillId="0" borderId="48" xfId="10" applyNumberFormat="1" applyFont="1" applyBorder="1" applyAlignment="1">
      <alignment horizontal="center" vertical="center" wrapText="1"/>
    </xf>
    <xf numFmtId="0" fontId="19" fillId="0" borderId="14" xfId="9" applyFont="1" applyBorder="1" applyAlignment="1">
      <alignment horizontal="center" vertical="center" wrapText="1"/>
    </xf>
    <xf numFmtId="0" fontId="19" fillId="2" borderId="42" xfId="9" applyFont="1" applyFill="1" applyBorder="1" applyAlignment="1">
      <alignment horizontal="center" vertical="center" wrapText="1"/>
    </xf>
    <xf numFmtId="0" fontId="20" fillId="0" borderId="5" xfId="9" applyFont="1" applyFill="1" applyBorder="1" applyAlignment="1">
      <alignment horizontal="center" vertical="center" wrapText="1"/>
    </xf>
    <xf numFmtId="2" fontId="20" fillId="0" borderId="5" xfId="9" applyNumberFormat="1" applyFont="1" applyBorder="1" applyAlignment="1">
      <alignment horizontal="center" vertical="center" wrapText="1"/>
    </xf>
    <xf numFmtId="2" fontId="19" fillId="0" borderId="5" xfId="9" applyNumberFormat="1" applyFont="1" applyBorder="1" applyAlignment="1">
      <alignment horizontal="center" vertical="center" wrapText="1"/>
    </xf>
    <xf numFmtId="0" fontId="20" fillId="0" borderId="28" xfId="9" applyFont="1" applyFill="1" applyBorder="1" applyAlignment="1">
      <alignment horizontal="center" vertical="center" wrapText="1"/>
    </xf>
    <xf numFmtId="0" fontId="20" fillId="0" borderId="0" xfId="9" applyFont="1" applyBorder="1" applyAlignment="1">
      <alignment horizontal="left" vertical="center" wrapText="1"/>
    </xf>
    <xf numFmtId="0" fontId="20" fillId="0" borderId="0" xfId="9" applyFont="1" applyFill="1" applyBorder="1" applyAlignment="1">
      <alignment horizontal="center" vertical="center" wrapText="1"/>
    </xf>
    <xf numFmtId="2" fontId="20" fillId="0" borderId="0" xfId="9" applyNumberFormat="1" applyFont="1" applyBorder="1" applyAlignment="1">
      <alignment horizontal="center" vertical="center" wrapText="1"/>
    </xf>
    <xf numFmtId="2" fontId="19" fillId="0" borderId="0" xfId="9" applyNumberFormat="1" applyFont="1" applyBorder="1" applyAlignment="1">
      <alignment horizontal="center" vertical="center" wrapText="1"/>
    </xf>
    <xf numFmtId="168" fontId="19" fillId="0" borderId="8" xfId="10" applyFont="1" applyBorder="1" applyAlignment="1">
      <alignment horizontal="center" vertical="center"/>
    </xf>
    <xf numFmtId="168" fontId="19" fillId="0" borderId="13" xfId="10" applyFont="1" applyBorder="1" applyAlignment="1">
      <alignment horizontal="center" vertical="center"/>
    </xf>
    <xf numFmtId="0" fontId="19" fillId="0" borderId="13" xfId="9" applyFont="1" applyBorder="1" applyAlignment="1">
      <alignment horizontal="center" vertical="center"/>
    </xf>
    <xf numFmtId="168" fontId="19" fillId="0" borderId="31" xfId="10" applyFont="1" applyBorder="1" applyAlignment="1">
      <alignment horizontal="center" vertical="center"/>
    </xf>
    <xf numFmtId="0" fontId="20" fillId="0" borderId="4" xfId="9" applyFont="1" applyFill="1" applyBorder="1" applyAlignment="1">
      <alignment horizontal="center" vertical="center" wrapText="1"/>
    </xf>
    <xf numFmtId="0" fontId="20" fillId="0" borderId="9" xfId="9" applyFont="1" applyBorder="1" applyAlignment="1">
      <alignment horizontal="left" vertical="center" wrapText="1"/>
    </xf>
    <xf numFmtId="0" fontId="20" fillId="0" borderId="9" xfId="9" applyFont="1" applyFill="1" applyBorder="1" applyAlignment="1">
      <alignment horizontal="center" vertical="center" wrapText="1"/>
    </xf>
    <xf numFmtId="2" fontId="20" fillId="0" borderId="9" xfId="9" applyNumberFormat="1" applyFont="1" applyBorder="1" applyAlignment="1">
      <alignment horizontal="center" vertical="center" wrapText="1"/>
    </xf>
    <xf numFmtId="2" fontId="19" fillId="0" borderId="9" xfId="9" applyNumberFormat="1" applyFont="1" applyBorder="1" applyAlignment="1">
      <alignment horizontal="center" vertical="center" wrapText="1"/>
    </xf>
    <xf numFmtId="168" fontId="19" fillId="0" borderId="9" xfId="10" applyFont="1" applyBorder="1" applyAlignment="1">
      <alignment horizontal="center" vertical="center"/>
    </xf>
    <xf numFmtId="0" fontId="20" fillId="0" borderId="29" xfId="9" applyFont="1" applyBorder="1" applyAlignment="1">
      <alignment horizontal="left" vertical="center" wrapText="1"/>
    </xf>
    <xf numFmtId="0" fontId="20" fillId="0" borderId="29" xfId="9" applyFont="1" applyFill="1" applyBorder="1" applyAlignment="1">
      <alignment horizontal="center" vertical="center" wrapText="1"/>
    </xf>
    <xf numFmtId="2" fontId="20" fillId="0" borderId="29" xfId="9" applyNumberFormat="1" applyFont="1" applyBorder="1" applyAlignment="1">
      <alignment horizontal="center" vertical="center" wrapText="1"/>
    </xf>
    <xf numFmtId="2" fontId="19" fillId="0" borderId="29" xfId="9" applyNumberFormat="1" applyFont="1" applyBorder="1" applyAlignment="1">
      <alignment horizontal="center" vertical="center" wrapText="1"/>
    </xf>
    <xf numFmtId="168" fontId="19" fillId="0" borderId="15" xfId="10" applyFont="1" applyBorder="1" applyAlignment="1">
      <alignment horizontal="center" vertical="center"/>
    </xf>
    <xf numFmtId="0" fontId="21" fillId="0" borderId="24" xfId="10" applyNumberFormat="1" applyFont="1" applyBorder="1" applyAlignment="1">
      <alignment horizontal="center" vertical="center"/>
    </xf>
    <xf numFmtId="0" fontId="20" fillId="0" borderId="24" xfId="10" applyNumberFormat="1" applyFont="1" applyBorder="1" applyAlignment="1">
      <alignment horizontal="center" vertical="center"/>
    </xf>
    <xf numFmtId="0" fontId="21" fillId="0" borderId="50" xfId="10" applyNumberFormat="1" applyFont="1" applyBorder="1" applyAlignment="1">
      <alignment horizontal="center" vertical="center"/>
    </xf>
    <xf numFmtId="0" fontId="5" fillId="0" borderId="28" xfId="9" applyFont="1" applyFill="1" applyBorder="1" applyAlignment="1">
      <alignment vertical="center"/>
    </xf>
    <xf numFmtId="2" fontId="14" fillId="0" borderId="28" xfId="9" applyNumberFormat="1" applyBorder="1" applyAlignment="1">
      <alignment horizontal="center" vertical="center"/>
    </xf>
    <xf numFmtId="168" fontId="19" fillId="5" borderId="42" xfId="10" applyFont="1" applyFill="1" applyBorder="1" applyAlignment="1">
      <alignment horizontal="left" vertical="center"/>
    </xf>
    <xf numFmtId="168" fontId="19" fillId="0" borderId="10" xfId="10" applyFont="1" applyBorder="1" applyAlignment="1">
      <alignment horizontal="center" vertical="center"/>
    </xf>
    <xf numFmtId="0" fontId="20" fillId="0" borderId="4" xfId="9" applyFont="1" applyBorder="1" applyAlignment="1">
      <alignment horizontal="left" vertical="center" wrapText="1"/>
    </xf>
    <xf numFmtId="0" fontId="20" fillId="0" borderId="5" xfId="9" applyFont="1" applyBorder="1" applyAlignment="1">
      <alignment horizontal="center" vertical="center" wrapText="1"/>
    </xf>
    <xf numFmtId="0" fontId="20" fillId="0" borderId="4" xfId="9" applyFont="1" applyBorder="1" applyAlignment="1">
      <alignment horizontal="center" vertical="center" wrapText="1"/>
    </xf>
    <xf numFmtId="168" fontId="19" fillId="0" borderId="4" xfId="10" applyFont="1" applyBorder="1" applyAlignment="1">
      <alignment horizontal="center" vertical="center"/>
    </xf>
    <xf numFmtId="0" fontId="20" fillId="0" borderId="0" xfId="9" applyFont="1" applyBorder="1" applyAlignment="1">
      <alignment horizontal="center" vertical="center" wrapText="1"/>
    </xf>
    <xf numFmtId="0" fontId="20" fillId="0" borderId="29" xfId="9" applyFont="1" applyBorder="1" applyAlignment="1">
      <alignment horizontal="center" vertical="center" wrapText="1"/>
    </xf>
    <xf numFmtId="0" fontId="20" fillId="0" borderId="9" xfId="9" applyFont="1" applyBorder="1" applyAlignment="1">
      <alignment horizontal="center" vertical="center" wrapText="1"/>
    </xf>
    <xf numFmtId="0" fontId="21" fillId="0" borderId="11" xfId="9" applyFont="1" applyBorder="1" applyAlignment="1">
      <alignment horizontal="center" vertical="center" wrapText="1"/>
    </xf>
    <xf numFmtId="0" fontId="20" fillId="0" borderId="27" xfId="9" applyFont="1" applyBorder="1" applyAlignment="1">
      <alignment horizontal="center" vertical="center" wrapText="1"/>
    </xf>
    <xf numFmtId="0" fontId="21" fillId="0" borderId="27" xfId="9" applyFont="1" applyBorder="1" applyAlignment="1">
      <alignment horizontal="center" vertical="center" wrapText="1"/>
    </xf>
    <xf numFmtId="0" fontId="21" fillId="0" borderId="32" xfId="9" applyFont="1" applyBorder="1" applyAlignment="1">
      <alignment horizontal="center" vertical="center" wrapText="1"/>
    </xf>
    <xf numFmtId="0" fontId="20" fillId="0" borderId="34" xfId="9" applyFont="1" applyBorder="1" applyAlignment="1">
      <alignment horizontal="center" vertical="center" wrapText="1"/>
    </xf>
    <xf numFmtId="0" fontId="5" fillId="0" borderId="28" xfId="9" applyFont="1" applyFill="1" applyBorder="1" applyAlignment="1">
      <alignment horizontal="center" vertical="center"/>
    </xf>
    <xf numFmtId="168" fontId="15" fillId="0" borderId="0" xfId="10" applyFont="1" applyBorder="1" applyAlignment="1">
      <alignment horizontal="center" vertical="center"/>
    </xf>
    <xf numFmtId="0" fontId="14" fillId="0" borderId="0" xfId="9" applyFill="1" applyBorder="1" applyAlignment="1">
      <alignment horizontal="center" vertical="center"/>
    </xf>
    <xf numFmtId="169" fontId="20" fillId="0" borderId="0" xfId="9" applyNumberFormat="1" applyFont="1" applyBorder="1" applyAlignment="1">
      <alignment horizontal="center" vertical="center"/>
    </xf>
    <xf numFmtId="169" fontId="18" fillId="0" borderId="0" xfId="9" applyNumberFormat="1" applyFont="1" applyBorder="1" applyAlignment="1">
      <alignment horizontal="center" vertical="center"/>
    </xf>
    <xf numFmtId="169" fontId="14" fillId="0" borderId="0" xfId="9" applyNumberFormat="1" applyBorder="1" applyAlignment="1">
      <alignment horizontal="center" vertical="center"/>
    </xf>
    <xf numFmtId="0" fontId="20" fillId="0" borderId="5" xfId="9" applyFont="1" applyFill="1" applyBorder="1" applyAlignment="1">
      <alignment horizontal="left" vertical="center" wrapText="1"/>
    </xf>
    <xf numFmtId="0" fontId="20" fillId="0" borderId="56" xfId="10" applyNumberFormat="1" applyFont="1" applyBorder="1" applyAlignment="1">
      <alignment horizontal="center" vertical="center" wrapText="1"/>
    </xf>
    <xf numFmtId="0" fontId="20" fillId="0" borderId="28" xfId="9" applyFont="1" applyBorder="1" applyAlignment="1">
      <alignment horizontal="left" vertical="center" wrapText="1"/>
    </xf>
    <xf numFmtId="0" fontId="20" fillId="0" borderId="28" xfId="9" applyFont="1" applyBorder="1" applyAlignment="1">
      <alignment horizontal="center" vertical="center" wrapText="1"/>
    </xf>
    <xf numFmtId="0" fontId="21" fillId="0" borderId="11" xfId="9" quotePrefix="1" applyFont="1" applyFill="1" applyBorder="1" applyAlignment="1">
      <alignment horizontal="center" vertical="center" wrapText="1"/>
    </xf>
    <xf numFmtId="168" fontId="21" fillId="0" borderId="0" xfId="10" applyFont="1" applyBorder="1" applyAlignment="1">
      <alignment horizontal="center" vertical="center"/>
    </xf>
    <xf numFmtId="0" fontId="20" fillId="0" borderId="51" xfId="10" applyNumberFormat="1" applyFont="1" applyBorder="1" applyAlignment="1">
      <alignment horizontal="center" vertical="center"/>
    </xf>
    <xf numFmtId="0" fontId="20" fillId="0" borderId="33" xfId="9" applyFont="1" applyFill="1" applyBorder="1" applyAlignment="1">
      <alignment horizontal="center" vertical="center" wrapText="1"/>
    </xf>
    <xf numFmtId="0" fontId="20" fillId="0" borderId="32" xfId="9" applyFont="1" applyBorder="1" applyAlignment="1">
      <alignment horizontal="left" vertical="center" wrapText="1"/>
    </xf>
    <xf numFmtId="0" fontId="4" fillId="0" borderId="5" xfId="9" applyFont="1" applyFill="1" applyBorder="1" applyAlignment="1">
      <alignment horizontal="left" vertical="center" wrapText="1"/>
    </xf>
    <xf numFmtId="0" fontId="4" fillId="0" borderId="28" xfId="9" applyFont="1" applyFill="1" applyBorder="1" applyAlignment="1">
      <alignment vertical="center" wrapText="1"/>
    </xf>
    <xf numFmtId="0" fontId="14" fillId="0" borderId="13" xfId="9" applyBorder="1"/>
    <xf numFmtId="0" fontId="20" fillId="0" borderId="5" xfId="9" applyFont="1" applyBorder="1" applyAlignment="1">
      <alignment horizontal="left" vertical="center" wrapText="1"/>
    </xf>
    <xf numFmtId="0" fontId="20" fillId="0" borderId="11" xfId="9" applyFont="1" applyBorder="1" applyAlignment="1">
      <alignment horizontal="left" vertical="center" wrapText="1"/>
    </xf>
    <xf numFmtId="0" fontId="20" fillId="0" borderId="11" xfId="9" applyFont="1" applyBorder="1" applyAlignment="1">
      <alignment horizontal="center" vertical="center" wrapText="1"/>
    </xf>
    <xf numFmtId="168" fontId="19" fillId="0" borderId="4" xfId="10" applyFont="1" applyBorder="1" applyAlignment="1">
      <alignment horizontal="left" vertical="center"/>
    </xf>
    <xf numFmtId="168" fontId="19" fillId="0" borderId="5" xfId="10" applyFont="1" applyBorder="1" applyAlignment="1">
      <alignment horizontal="center" vertical="center"/>
    </xf>
    <xf numFmtId="0" fontId="3" fillId="0" borderId="27" xfId="9" applyFont="1" applyBorder="1" applyAlignment="1">
      <alignment horizontal="left" vertical="center" wrapText="1"/>
    </xf>
    <xf numFmtId="0" fontId="2" fillId="0" borderId="27" xfId="9" applyFont="1" applyBorder="1" applyAlignment="1">
      <alignment horizontal="left" vertical="center" wrapText="1"/>
    </xf>
    <xf numFmtId="0" fontId="2" fillId="0" borderId="1" xfId="9" applyFont="1" applyBorder="1" applyAlignment="1">
      <alignment horizontal="left" vertical="center" wrapText="1"/>
    </xf>
    <xf numFmtId="0" fontId="2" fillId="0" borderId="27" xfId="9" applyFont="1" applyFill="1" applyBorder="1" applyAlignment="1">
      <alignment horizontal="left" vertical="center" wrapText="1"/>
    </xf>
    <xf numFmtId="0" fontId="27" fillId="0" borderId="0" xfId="12" applyFont="1" applyBorder="1"/>
    <xf numFmtId="0" fontId="27" fillId="0" borderId="0" xfId="12" applyFont="1" applyBorder="1" applyAlignment="1">
      <alignment horizontal="center"/>
    </xf>
    <xf numFmtId="0" fontId="27" fillId="0" borderId="0" xfId="12" applyFont="1" applyBorder="1" applyAlignment="1">
      <alignment horizontal="justify"/>
    </xf>
    <xf numFmtId="170" fontId="28" fillId="0" borderId="0" xfId="13" applyNumberFormat="1" applyFont="1" applyBorder="1" applyAlignment="1">
      <alignment horizontal="center"/>
    </xf>
    <xf numFmtId="0" fontId="15" fillId="0" borderId="0" xfId="12"/>
    <xf numFmtId="0" fontId="29" fillId="7" borderId="0" xfId="12" applyFont="1" applyFill="1" applyBorder="1" applyAlignment="1">
      <alignment horizontal="center" vertical="center"/>
    </xf>
    <xf numFmtId="0" fontId="29" fillId="7" borderId="11" xfId="12" applyFont="1" applyFill="1" applyBorder="1" applyAlignment="1">
      <alignment horizontal="justify" vertical="center"/>
    </xf>
    <xf numFmtId="0" fontId="29" fillId="7" borderId="1" xfId="12" applyFont="1" applyFill="1" applyBorder="1" applyAlignment="1">
      <alignment horizontal="center" vertical="center" wrapText="1"/>
    </xf>
    <xf numFmtId="0" fontId="15" fillId="0" borderId="10" xfId="12" applyBorder="1"/>
    <xf numFmtId="0" fontId="15" fillId="0" borderId="3" xfId="12" applyFont="1" applyBorder="1"/>
    <xf numFmtId="0" fontId="15" fillId="0" borderId="0" xfId="12" applyFont="1" applyBorder="1" applyAlignment="1">
      <alignment horizontal="right"/>
    </xf>
    <xf numFmtId="171" fontId="15" fillId="0" borderId="0" xfId="13" applyNumberFormat="1" applyFont="1" applyBorder="1" applyAlignment="1">
      <alignment horizontal="right"/>
    </xf>
    <xf numFmtId="0" fontId="15" fillId="0" borderId="0" xfId="12" applyFont="1"/>
    <xf numFmtId="168" fontId="15" fillId="0" borderId="1" xfId="14" applyFont="1" applyFill="1" applyBorder="1" applyAlignment="1">
      <alignment vertical="center"/>
    </xf>
    <xf numFmtId="168" fontId="28" fillId="8" borderId="10" xfId="14" applyFont="1" applyFill="1" applyBorder="1" applyAlignment="1">
      <alignment vertical="center"/>
    </xf>
    <xf numFmtId="0" fontId="15" fillId="0" borderId="1" xfId="12" applyFont="1" applyBorder="1"/>
    <xf numFmtId="0" fontId="27" fillId="0" borderId="0" xfId="12" applyFont="1"/>
    <xf numFmtId="170" fontId="28" fillId="0" borderId="0" xfId="13" applyNumberFormat="1" applyFont="1" applyFill="1" applyBorder="1" applyAlignment="1">
      <alignment horizontal="center"/>
    </xf>
    <xf numFmtId="0" fontId="15" fillId="0" borderId="5" xfId="12" applyFont="1" applyFill="1" applyBorder="1"/>
    <xf numFmtId="0" fontId="15" fillId="0" borderId="0" xfId="12" applyFill="1"/>
    <xf numFmtId="0" fontId="28" fillId="0" borderId="1" xfId="12" applyFont="1" applyFill="1" applyBorder="1"/>
    <xf numFmtId="0" fontId="15" fillId="0" borderId="3" xfId="12" applyFont="1" applyBorder="1" applyAlignment="1">
      <alignment horizontal="right"/>
    </xf>
    <xf numFmtId="0" fontId="27" fillId="0" borderId="0" xfId="12" applyFont="1" applyFill="1" applyBorder="1"/>
    <xf numFmtId="0" fontId="15" fillId="0" borderId="4" xfId="12" applyFont="1" applyFill="1" applyBorder="1"/>
    <xf numFmtId="0" fontId="15" fillId="0" borderId="0" xfId="12" applyFont="1" applyFill="1"/>
    <xf numFmtId="10" fontId="27" fillId="0" borderId="0" xfId="15" applyNumberFormat="1" applyFont="1" applyFill="1" applyBorder="1"/>
    <xf numFmtId="10" fontId="15" fillId="0" borderId="0" xfId="12" applyNumberFormat="1" applyFill="1"/>
    <xf numFmtId="0" fontId="28" fillId="0" borderId="0" xfId="12" applyFont="1" applyFill="1" applyBorder="1" applyAlignment="1">
      <alignment horizontal="center" vertical="center" textRotation="90"/>
    </xf>
    <xf numFmtId="171" fontId="28" fillId="0" borderId="12" xfId="12" applyNumberFormat="1" applyFont="1" applyFill="1" applyBorder="1" applyAlignment="1">
      <alignment horizontal="center"/>
    </xf>
    <xf numFmtId="171" fontId="28" fillId="0" borderId="0" xfId="12" applyNumberFormat="1" applyFont="1" applyFill="1" applyBorder="1" applyAlignment="1">
      <alignment horizontal="center"/>
    </xf>
    <xf numFmtId="168" fontId="0" fillId="0" borderId="0" xfId="14" applyFont="1" applyFill="1"/>
    <xf numFmtId="0" fontId="30" fillId="9" borderId="1" xfId="12" applyFont="1" applyFill="1" applyBorder="1" applyAlignment="1">
      <alignment horizontal="center" vertical="center"/>
    </xf>
    <xf numFmtId="0" fontId="28" fillId="0" borderId="0" xfId="12" applyFont="1" applyFill="1" applyBorder="1" applyAlignment="1">
      <alignment horizontal="right"/>
    </xf>
    <xf numFmtId="0" fontId="28" fillId="0" borderId="0" xfId="12" applyFont="1" applyFill="1" applyBorder="1"/>
    <xf numFmtId="0" fontId="30" fillId="0" borderId="0" xfId="12" applyFont="1" applyFill="1" applyBorder="1" applyAlignment="1">
      <alignment horizontal="center" vertical="center" wrapText="1"/>
    </xf>
    <xf numFmtId="0" fontId="15" fillId="0" borderId="0" xfId="12" applyFont="1" applyFill="1" applyBorder="1"/>
    <xf numFmtId="168" fontId="28" fillId="0" borderId="0" xfId="14" applyFont="1" applyFill="1" applyBorder="1" applyAlignment="1">
      <alignment vertical="center"/>
    </xf>
    <xf numFmtId="0" fontId="30" fillId="9" borderId="7" xfId="12" applyFont="1" applyFill="1" applyBorder="1" applyAlignment="1">
      <alignment horizontal="center" vertical="center" wrapText="1"/>
    </xf>
    <xf numFmtId="0" fontId="30" fillId="10" borderId="0" xfId="12" applyFont="1" applyFill="1" applyBorder="1" applyAlignment="1">
      <alignment horizontal="center" vertical="center" wrapText="1"/>
    </xf>
    <xf numFmtId="0" fontId="15" fillId="0" borderId="0" xfId="12" applyFont="1" applyFill="1" applyBorder="1" applyAlignment="1">
      <alignment horizontal="right"/>
    </xf>
    <xf numFmtId="171" fontId="15" fillId="0" borderId="0" xfId="13" applyNumberFormat="1" applyFont="1" applyFill="1" applyBorder="1" applyAlignment="1">
      <alignment horizontal="right"/>
    </xf>
    <xf numFmtId="168" fontId="15" fillId="0" borderId="0" xfId="12" applyNumberFormat="1" applyFill="1"/>
    <xf numFmtId="0" fontId="30" fillId="2" borderId="1" xfId="12" applyFont="1" applyFill="1" applyBorder="1" applyAlignment="1">
      <alignment horizontal="center" vertical="center" wrapText="1"/>
    </xf>
    <xf numFmtId="0" fontId="15" fillId="0" borderId="1" xfId="12" applyFont="1" applyFill="1" applyBorder="1" applyAlignment="1">
      <alignment horizontal="left" vertical="center"/>
    </xf>
    <xf numFmtId="0" fontId="15" fillId="0" borderId="3" xfId="12" applyFont="1" applyFill="1" applyBorder="1" applyAlignment="1">
      <alignment horizontal="left" vertical="center"/>
    </xf>
    <xf numFmtId="168" fontId="15" fillId="0" borderId="0" xfId="12" applyNumberFormat="1" applyFont="1" applyFill="1"/>
    <xf numFmtId="0" fontId="30" fillId="0" borderId="4" xfId="12" applyFont="1" applyFill="1" applyBorder="1" applyAlignment="1">
      <alignment horizontal="center" vertical="center"/>
    </xf>
    <xf numFmtId="0" fontId="15" fillId="0" borderId="0" xfId="12" quotePrefix="1" applyFont="1" applyFill="1" applyBorder="1"/>
    <xf numFmtId="0" fontId="28" fillId="0" borderId="0" xfId="12" applyFont="1" applyFill="1"/>
    <xf numFmtId="168" fontId="15" fillId="0" borderId="0" xfId="12" applyNumberFormat="1" applyFont="1" applyBorder="1"/>
    <xf numFmtId="0" fontId="30" fillId="0" borderId="10" xfId="12" applyFont="1" applyFill="1" applyBorder="1" applyAlignment="1">
      <alignment horizontal="center" vertical="center"/>
    </xf>
    <xf numFmtId="0" fontId="15" fillId="0" borderId="9" xfId="12" quotePrefix="1" applyFont="1" applyFill="1" applyBorder="1"/>
    <xf numFmtId="168" fontId="28" fillId="10" borderId="0" xfId="14" applyFont="1" applyFill="1" applyBorder="1" applyAlignment="1">
      <alignment vertical="center"/>
    </xf>
    <xf numFmtId="0" fontId="33" fillId="7" borderId="0" xfId="12" applyFont="1" applyFill="1" applyBorder="1" applyAlignment="1">
      <alignment horizontal="center" vertical="center"/>
    </xf>
    <xf numFmtId="168" fontId="15" fillId="0" borderId="0" xfId="12" applyNumberFormat="1"/>
    <xf numFmtId="0" fontId="28" fillId="0" borderId="0" xfId="12" applyFont="1" applyFill="1" applyBorder="1" applyAlignment="1">
      <alignment horizontal="center" vertical="center"/>
    </xf>
    <xf numFmtId="168" fontId="28" fillId="0" borderId="1" xfId="14" applyFont="1" applyFill="1" applyBorder="1" applyAlignment="1">
      <alignment horizontal="justify" vertical="center"/>
    </xf>
    <xf numFmtId="172" fontId="28" fillId="0" borderId="1" xfId="15" applyNumberFormat="1" applyFont="1" applyBorder="1" applyAlignment="1">
      <alignment vertical="center"/>
    </xf>
    <xf numFmtId="0" fontId="15" fillId="0" borderId="0" xfId="12" applyFont="1" applyAlignment="1">
      <alignment vertical="center"/>
    </xf>
    <xf numFmtId="0" fontId="15" fillId="0" borderId="0" xfId="12" applyAlignment="1">
      <alignment vertical="center"/>
    </xf>
    <xf numFmtId="0" fontId="28" fillId="0" borderId="0" xfId="12" applyFont="1" applyFill="1" applyBorder="1" applyAlignment="1">
      <alignment horizontal="center"/>
    </xf>
    <xf numFmtId="168" fontId="28" fillId="0" borderId="2" xfId="14" applyFont="1" applyFill="1" applyBorder="1" applyAlignment="1">
      <alignment horizontal="justify" vertical="top"/>
    </xf>
    <xf numFmtId="172" fontId="28" fillId="0" borderId="2" xfId="15" applyNumberFormat="1" applyFont="1" applyBorder="1"/>
    <xf numFmtId="168" fontId="15" fillId="0" borderId="0" xfId="12" applyNumberFormat="1" applyFont="1"/>
    <xf numFmtId="0" fontId="28" fillId="11" borderId="1" xfId="12" applyFont="1" applyFill="1" applyBorder="1" applyAlignment="1">
      <alignment horizontal="center" vertical="center"/>
    </xf>
    <xf numFmtId="0" fontId="28" fillId="11" borderId="1" xfId="12" applyFont="1" applyFill="1" applyBorder="1" applyAlignment="1">
      <alignment horizontal="left" vertical="center" wrapText="1"/>
    </xf>
    <xf numFmtId="0" fontId="28" fillId="11" borderId="1" xfId="12" applyFont="1" applyFill="1" applyBorder="1" applyAlignment="1">
      <alignment horizontal="justify" vertical="center"/>
    </xf>
    <xf numFmtId="0" fontId="28" fillId="11" borderId="1" xfId="12" applyFont="1" applyFill="1" applyBorder="1" applyAlignment="1">
      <alignment horizontal="center" vertical="center" wrapText="1"/>
    </xf>
    <xf numFmtId="2" fontId="15" fillId="0" borderId="0" xfId="12" applyNumberFormat="1" applyFont="1" applyFill="1"/>
    <xf numFmtId="0" fontId="15" fillId="0" borderId="0" xfId="12" applyFont="1" applyFill="1" applyBorder="1" applyAlignment="1">
      <alignment horizontal="center" vertical="center"/>
    </xf>
    <xf numFmtId="0" fontId="34" fillId="0" borderId="0" xfId="12" applyFont="1" applyFill="1" applyBorder="1"/>
    <xf numFmtId="168" fontId="34" fillId="0" borderId="0" xfId="12" applyNumberFormat="1" applyFont="1" applyFill="1" applyBorder="1"/>
    <xf numFmtId="2" fontId="15" fillId="0" borderId="0" xfId="12" applyNumberFormat="1" applyFont="1" applyFill="1" applyBorder="1" applyAlignment="1">
      <alignment horizontal="center" vertical="center"/>
    </xf>
    <xf numFmtId="168" fontId="28" fillId="0" borderId="1" xfId="14" applyFont="1" applyFill="1" applyBorder="1" applyAlignment="1">
      <alignment horizontal="justify" vertical="top"/>
    </xf>
    <xf numFmtId="10" fontId="28" fillId="0" borderId="1" xfId="15" applyNumberFormat="1" applyFont="1" applyFill="1" applyBorder="1" applyAlignment="1">
      <alignment horizontal="center" vertical="center"/>
    </xf>
    <xf numFmtId="0" fontId="15" fillId="0" borderId="0" xfId="12" applyFont="1" applyFill="1" applyBorder="1" applyAlignment="1">
      <alignment horizontal="center"/>
    </xf>
    <xf numFmtId="168" fontId="28" fillId="0" borderId="0" xfId="14" applyFont="1" applyFill="1" applyBorder="1" applyAlignment="1">
      <alignment horizontal="justify" vertical="top"/>
    </xf>
    <xf numFmtId="168" fontId="15" fillId="0" borderId="1" xfId="14" applyFont="1" applyFill="1" applyBorder="1" applyAlignment="1">
      <alignment horizontal="justify" vertical="top"/>
    </xf>
    <xf numFmtId="166" fontId="28" fillId="11" borderId="1" xfId="12" applyNumberFormat="1" applyFont="1" applyFill="1" applyBorder="1" applyAlignment="1">
      <alignment horizontal="center" vertical="center"/>
    </xf>
    <xf numFmtId="0" fontId="28" fillId="0" borderId="1" xfId="12" applyFont="1" applyFill="1" applyBorder="1" applyAlignment="1">
      <alignment horizontal="left" vertical="center"/>
    </xf>
    <xf numFmtId="168" fontId="28" fillId="0" borderId="1" xfId="14" applyFont="1" applyFill="1" applyBorder="1" applyAlignment="1">
      <alignment horizontal="center"/>
    </xf>
    <xf numFmtId="0" fontId="28" fillId="0" borderId="0" xfId="12" applyFont="1" applyFill="1" applyBorder="1" applyAlignment="1">
      <alignment horizontal="center" vertical="center" wrapText="1"/>
    </xf>
    <xf numFmtId="168" fontId="15" fillId="0" borderId="0" xfId="12" applyNumberFormat="1" applyFont="1" applyAlignment="1">
      <alignment horizontal="center"/>
    </xf>
    <xf numFmtId="0" fontId="15" fillId="0" borderId="0" xfId="12" applyFont="1" applyFill="1" applyAlignment="1">
      <alignment horizontal="center"/>
    </xf>
    <xf numFmtId="166" fontId="28" fillId="11" borderId="5" xfId="12" applyNumberFormat="1" applyFont="1" applyFill="1" applyBorder="1" applyAlignment="1">
      <alignment horizontal="center" vertical="center"/>
    </xf>
    <xf numFmtId="172" fontId="28" fillId="11" borderId="3" xfId="15" applyNumberFormat="1" applyFont="1" applyFill="1" applyBorder="1" applyAlignment="1">
      <alignment horizontal="center" vertical="center" wrapText="1"/>
    </xf>
    <xf numFmtId="0" fontId="15" fillId="0" borderId="0" xfId="12" applyFont="1" applyAlignment="1">
      <alignment horizontal="center" vertical="center"/>
    </xf>
    <xf numFmtId="0" fontId="15" fillId="0" borderId="0" xfId="12" applyFont="1" applyBorder="1"/>
    <xf numFmtId="0" fontId="15" fillId="0" borderId="0" xfId="12" applyBorder="1"/>
    <xf numFmtId="0" fontId="28" fillId="0" borderId="9" xfId="12" applyFont="1" applyFill="1" applyBorder="1" applyAlignment="1">
      <alignment horizontal="center"/>
    </xf>
    <xf numFmtId="171" fontId="28" fillId="0" borderId="9" xfId="13" applyNumberFormat="1" applyFont="1" applyFill="1" applyBorder="1" applyAlignment="1">
      <alignment horizontal="right"/>
    </xf>
    <xf numFmtId="168" fontId="28" fillId="0" borderId="9" xfId="14" applyFont="1" applyFill="1" applyBorder="1" applyAlignment="1">
      <alignment horizontal="justify" vertical="top"/>
    </xf>
    <xf numFmtId="172" fontId="28" fillId="0" borderId="9" xfId="15" applyNumberFormat="1" applyFont="1" applyFill="1" applyBorder="1" applyAlignment="1">
      <alignment horizontal="center" vertical="center"/>
    </xf>
    <xf numFmtId="0" fontId="15" fillId="0" borderId="0" xfId="12" applyFill="1" applyBorder="1"/>
    <xf numFmtId="171" fontId="28" fillId="0" borderId="0" xfId="13" applyNumberFormat="1" applyFont="1" applyFill="1" applyBorder="1" applyAlignment="1">
      <alignment horizontal="right"/>
    </xf>
    <xf numFmtId="172" fontId="28" fillId="0" borderId="0" xfId="15" applyNumberFormat="1" applyFont="1" applyFill="1" applyBorder="1" applyAlignment="1">
      <alignment horizontal="center" vertical="center"/>
    </xf>
    <xf numFmtId="0" fontId="29" fillId="12" borderId="11" xfId="12" applyFont="1" applyFill="1" applyBorder="1" applyAlignment="1">
      <alignment horizontal="justify" vertical="center"/>
    </xf>
    <xf numFmtId="0" fontId="29" fillId="12" borderId="11" xfId="12" applyFont="1" applyFill="1" applyBorder="1" applyAlignment="1">
      <alignment horizontal="center" vertical="center" wrapText="1"/>
    </xf>
    <xf numFmtId="0" fontId="15" fillId="0" borderId="9" xfId="12" applyFill="1" applyBorder="1"/>
    <xf numFmtId="0" fontId="36" fillId="0" borderId="9" xfId="12" applyFont="1" applyFill="1" applyBorder="1" applyAlignment="1">
      <alignment horizontal="center" vertical="center"/>
    </xf>
    <xf numFmtId="166" fontId="28" fillId="0" borderId="1" xfId="12" applyNumberFormat="1" applyFont="1" applyFill="1" applyBorder="1" applyAlignment="1">
      <alignment horizontal="center" vertical="center"/>
    </xf>
    <xf numFmtId="0" fontId="28" fillId="0" borderId="11" xfId="12" applyFont="1" applyFill="1" applyBorder="1" applyAlignment="1">
      <alignment horizontal="justify" vertical="center"/>
    </xf>
    <xf numFmtId="0" fontId="15" fillId="0" borderId="1" xfId="12" applyFont="1" applyFill="1" applyBorder="1" applyAlignment="1">
      <alignment horizontal="center" vertical="center"/>
    </xf>
    <xf numFmtId="0" fontId="35" fillId="0" borderId="1" xfId="12" applyFont="1" applyBorder="1" applyAlignment="1">
      <alignment horizontal="left" vertical="center" wrapText="1"/>
    </xf>
    <xf numFmtId="171" fontId="28" fillId="0" borderId="1" xfId="13" applyNumberFormat="1" applyFont="1" applyFill="1" applyBorder="1" applyAlignment="1">
      <alignment horizontal="right"/>
    </xf>
    <xf numFmtId="168" fontId="28" fillId="0" borderId="5" xfId="12" applyNumberFormat="1" applyFont="1" applyFill="1" applyBorder="1" applyAlignment="1">
      <alignment horizontal="justify" vertical="center"/>
    </xf>
    <xf numFmtId="9" fontId="28" fillId="0" borderId="0" xfId="12" applyNumberFormat="1" applyFont="1" applyFill="1" applyBorder="1" applyAlignment="1">
      <alignment horizontal="left"/>
    </xf>
    <xf numFmtId="0" fontId="36" fillId="0" borderId="0" xfId="12" applyFont="1" applyFill="1" applyBorder="1" applyAlignment="1">
      <alignment horizontal="center" vertical="center"/>
    </xf>
    <xf numFmtId="168" fontId="28" fillId="0" borderId="2" xfId="12" applyNumberFormat="1" applyFont="1" applyFill="1" applyBorder="1" applyAlignment="1">
      <alignment horizontal="justify" vertical="center"/>
    </xf>
    <xf numFmtId="0" fontId="28" fillId="0" borderId="1" xfId="12" applyFont="1" applyFill="1" applyBorder="1" applyAlignment="1">
      <alignment horizontal="center" vertical="center" wrapText="1"/>
    </xf>
    <xf numFmtId="167" fontId="15" fillId="0" borderId="0" xfId="1" applyFont="1" applyFill="1" applyBorder="1" applyAlignment="1">
      <alignment horizontal="right"/>
    </xf>
    <xf numFmtId="0" fontId="15" fillId="0" borderId="0" xfId="12" applyFont="1" applyFill="1" applyBorder="1" applyAlignment="1">
      <alignment horizontal="left"/>
    </xf>
    <xf numFmtId="0" fontId="28" fillId="0" borderId="0" xfId="12" applyFont="1" applyFill="1" applyBorder="1" applyAlignment="1">
      <alignment horizontal="justify" vertical="center"/>
    </xf>
    <xf numFmtId="0" fontId="28" fillId="0" borderId="1" xfId="12" applyFont="1" applyFill="1" applyBorder="1" applyAlignment="1">
      <alignment horizontal="justify" vertical="center"/>
    </xf>
    <xf numFmtId="172" fontId="37" fillId="0" borderId="3" xfId="15" applyNumberFormat="1" applyFont="1" applyFill="1" applyBorder="1" applyAlignment="1">
      <alignment horizontal="center" vertical="center" wrapText="1"/>
    </xf>
    <xf numFmtId="2" fontId="15" fillId="0" borderId="0" xfId="12" applyNumberFormat="1" applyFont="1"/>
    <xf numFmtId="9" fontId="15" fillId="0" borderId="1" xfId="15" applyFont="1" applyFill="1" applyBorder="1"/>
    <xf numFmtId="2" fontId="28" fillId="0" borderId="1" xfId="12" applyNumberFormat="1" applyFont="1" applyFill="1" applyBorder="1" applyAlignment="1">
      <alignment horizontal="center" vertical="center"/>
    </xf>
    <xf numFmtId="0" fontId="15" fillId="0" borderId="12" xfId="12" applyFill="1" applyBorder="1"/>
    <xf numFmtId="0" fontId="28" fillId="0" borderId="12" xfId="12" applyFont="1" applyFill="1" applyBorder="1" applyAlignment="1">
      <alignment horizontal="center" vertical="center"/>
    </xf>
    <xf numFmtId="2" fontId="28" fillId="0" borderId="12" xfId="12" applyNumberFormat="1" applyFont="1" applyFill="1" applyBorder="1" applyAlignment="1">
      <alignment horizontal="center" vertical="center"/>
    </xf>
    <xf numFmtId="168" fontId="28" fillId="0" borderId="12" xfId="14" applyFont="1" applyFill="1" applyBorder="1" applyAlignment="1">
      <alignment horizontal="justify" vertical="top"/>
    </xf>
    <xf numFmtId="9" fontId="15" fillId="0" borderId="12" xfId="15" applyFont="1" applyFill="1" applyBorder="1"/>
    <xf numFmtId="0" fontId="28" fillId="13" borderId="1" xfId="12" applyFont="1" applyFill="1" applyBorder="1" applyAlignment="1">
      <alignment horizontal="justify" vertical="center"/>
    </xf>
    <xf numFmtId="0" fontId="28" fillId="13" borderId="1" xfId="12" applyFont="1" applyFill="1" applyBorder="1" applyAlignment="1">
      <alignment horizontal="center" vertical="center" wrapText="1"/>
    </xf>
    <xf numFmtId="10" fontId="15" fillId="0" borderId="0" xfId="12" applyNumberFormat="1"/>
    <xf numFmtId="166" fontId="31" fillId="0" borderId="1" xfId="12" applyNumberFormat="1" applyFont="1" applyFill="1" applyBorder="1" applyAlignment="1">
      <alignment horizontal="center" vertical="center"/>
    </xf>
    <xf numFmtId="171" fontId="28" fillId="14" borderId="1" xfId="12" applyNumberFormat="1" applyFont="1" applyFill="1" applyBorder="1" applyAlignment="1">
      <alignment horizontal="justify" vertical="center"/>
    </xf>
    <xf numFmtId="10" fontId="28" fillId="14" borderId="1" xfId="15" applyNumberFormat="1" applyFont="1" applyFill="1" applyBorder="1" applyAlignment="1">
      <alignment horizontal="center" vertical="center"/>
    </xf>
    <xf numFmtId="167" fontId="35" fillId="0" borderId="1" xfId="17" applyFont="1" applyBorder="1" applyAlignment="1">
      <alignment horizontal="justify" vertical="top"/>
    </xf>
    <xf numFmtId="0" fontId="15" fillId="0" borderId="1" xfId="12" applyFont="1" applyBorder="1" applyAlignment="1">
      <alignment horizontal="center"/>
    </xf>
    <xf numFmtId="166" fontId="28" fillId="0" borderId="1" xfId="12" applyNumberFormat="1" applyFont="1" applyBorder="1" applyAlignment="1">
      <alignment horizontal="center" vertical="top"/>
    </xf>
    <xf numFmtId="0" fontId="35" fillId="0" borderId="1" xfId="12" applyFont="1" applyBorder="1" applyAlignment="1">
      <alignment horizontal="left" wrapText="1"/>
    </xf>
    <xf numFmtId="171" fontId="15" fillId="0" borderId="1" xfId="12" applyNumberFormat="1" applyFont="1" applyBorder="1" applyAlignment="1">
      <alignment horizontal="justify" vertical="top"/>
    </xf>
    <xf numFmtId="171" fontId="15" fillId="0" borderId="1" xfId="12" applyNumberFormat="1" applyFont="1" applyBorder="1" applyAlignment="1">
      <alignment horizontal="justify" vertical="center"/>
    </xf>
    <xf numFmtId="171" fontId="28" fillId="0" borderId="0" xfId="12" applyNumberFormat="1" applyFont="1" applyBorder="1" applyAlignment="1">
      <alignment horizontal="justify" vertical="center"/>
    </xf>
    <xf numFmtId="0" fontId="15" fillId="0" borderId="0" xfId="12" applyFont="1" applyBorder="1" applyAlignment="1">
      <alignment horizontal="justify" vertical="top"/>
    </xf>
    <xf numFmtId="171" fontId="15" fillId="0" borderId="0" xfId="12" applyNumberFormat="1" applyFont="1" applyBorder="1" applyAlignment="1">
      <alignment horizontal="justify" vertical="top"/>
    </xf>
    <xf numFmtId="0" fontId="15" fillId="0" borderId="0" xfId="12" applyFont="1" applyBorder="1" applyAlignment="1">
      <alignment horizontal="center"/>
    </xf>
    <xf numFmtId="0" fontId="15" fillId="0" borderId="0" xfId="12" applyFont="1" applyBorder="1" applyAlignment="1">
      <alignment horizontal="left"/>
    </xf>
    <xf numFmtId="171" fontId="15" fillId="0" borderId="0" xfId="12" applyNumberFormat="1" applyFont="1" applyBorder="1" applyAlignment="1">
      <alignment horizontal="justify" vertical="center"/>
    </xf>
    <xf numFmtId="0" fontId="15" fillId="0" borderId="1" xfId="12" applyFont="1" applyBorder="1" applyAlignment="1">
      <alignment horizontal="center" vertical="center"/>
    </xf>
    <xf numFmtId="171" fontId="15" fillId="0" borderId="1" xfId="12" applyNumberFormat="1" applyFont="1" applyBorder="1" applyAlignment="1">
      <alignment vertical="center"/>
    </xf>
    <xf numFmtId="171" fontId="15" fillId="0" borderId="1" xfId="12" applyNumberFormat="1" applyFont="1" applyFill="1" applyBorder="1" applyAlignment="1">
      <alignment vertical="center"/>
    </xf>
    <xf numFmtId="0" fontId="15" fillId="0" borderId="1" xfId="1" applyNumberFormat="1" applyFont="1" applyBorder="1" applyAlignment="1">
      <alignment horizontal="center" vertical="center"/>
    </xf>
    <xf numFmtId="0" fontId="15" fillId="0" borderId="0" xfId="12" applyAlignment="1"/>
    <xf numFmtId="171" fontId="28" fillId="9" borderId="1" xfId="12" applyNumberFormat="1" applyFont="1" applyFill="1" applyBorder="1" applyAlignment="1">
      <alignment horizontal="justify" vertical="top"/>
    </xf>
    <xf numFmtId="171" fontId="28" fillId="9" borderId="1" xfId="12" applyNumberFormat="1" applyFont="1" applyFill="1" applyBorder="1" applyAlignment="1">
      <alignment horizontal="justify" vertical="center"/>
    </xf>
    <xf numFmtId="172" fontId="28" fillId="9" borderId="1" xfId="15" applyNumberFormat="1" applyFont="1" applyFill="1" applyBorder="1" applyAlignment="1">
      <alignment horizontal="center"/>
    </xf>
    <xf numFmtId="171" fontId="28" fillId="0" borderId="0" xfId="12" applyNumberFormat="1" applyFont="1" applyFill="1" applyBorder="1" applyAlignment="1">
      <alignment horizontal="justify" vertical="top"/>
    </xf>
    <xf numFmtId="171" fontId="28" fillId="0" borderId="0" xfId="12" applyNumberFormat="1" applyFont="1" applyFill="1" applyBorder="1" applyAlignment="1">
      <alignment horizontal="justify" vertical="center"/>
    </xf>
    <xf numFmtId="172" fontId="28" fillId="0" borderId="0" xfId="15" applyNumberFormat="1" applyFont="1" applyFill="1" applyBorder="1" applyAlignment="1">
      <alignment horizontal="center"/>
    </xf>
    <xf numFmtId="10" fontId="28" fillId="14" borderId="5" xfId="15" applyNumberFormat="1" applyFont="1" applyFill="1" applyBorder="1" applyAlignment="1">
      <alignment horizontal="center" vertical="center"/>
    </xf>
    <xf numFmtId="0" fontId="15" fillId="0" borderId="5" xfId="12" applyFont="1" applyBorder="1"/>
    <xf numFmtId="0" fontId="28" fillId="0" borderId="5" xfId="12" applyFont="1" applyBorder="1" applyAlignment="1">
      <alignment horizontal="center"/>
    </xf>
    <xf numFmtId="0" fontId="15" fillId="0" borderId="5" xfId="12" applyFont="1" applyBorder="1" applyAlignment="1">
      <alignment horizontal="left"/>
    </xf>
    <xf numFmtId="171" fontId="28" fillId="0" borderId="5" xfId="12" applyNumberFormat="1" applyFont="1" applyBorder="1" applyAlignment="1">
      <alignment horizontal="justify" vertical="top"/>
    </xf>
    <xf numFmtId="171" fontId="28" fillId="0" borderId="1" xfId="12" applyNumberFormat="1" applyFont="1" applyBorder="1" applyAlignment="1">
      <alignment horizontal="justify" vertical="top"/>
    </xf>
    <xf numFmtId="0" fontId="15" fillId="0" borderId="9" xfId="12" applyFont="1" applyBorder="1" applyAlignment="1">
      <alignment horizontal="center" vertical="center"/>
    </xf>
    <xf numFmtId="0" fontId="35" fillId="0" borderId="9" xfId="12" applyFont="1" applyBorder="1" applyAlignment="1">
      <alignment horizontal="justify" vertical="center"/>
    </xf>
    <xf numFmtId="171" fontId="15" fillId="0" borderId="9" xfId="12" applyNumberFormat="1" applyFont="1" applyBorder="1" applyAlignment="1">
      <alignment vertical="center"/>
    </xf>
    <xf numFmtId="171" fontId="15" fillId="0" borderId="9" xfId="12" applyNumberFormat="1" applyFont="1" applyBorder="1" applyAlignment="1">
      <alignment horizontal="justify" vertical="center"/>
    </xf>
    <xf numFmtId="2" fontId="15" fillId="0" borderId="0" xfId="12" applyNumberFormat="1" applyFill="1"/>
    <xf numFmtId="0" fontId="15" fillId="0" borderId="12" xfId="12" applyFont="1" applyBorder="1" applyAlignment="1">
      <alignment horizontal="center" vertical="center"/>
    </xf>
    <xf numFmtId="0" fontId="35" fillId="0" borderId="12" xfId="12" applyFont="1" applyBorder="1" applyAlignment="1">
      <alignment horizontal="justify" vertical="center"/>
    </xf>
    <xf numFmtId="171" fontId="15" fillId="0" borderId="12" xfId="12" applyNumberFormat="1" applyFont="1" applyBorder="1" applyAlignment="1">
      <alignment vertical="center"/>
    </xf>
    <xf numFmtId="171" fontId="15" fillId="0" borderId="12" xfId="12" applyNumberFormat="1" applyFont="1" applyBorder="1" applyAlignment="1">
      <alignment horizontal="justify" vertical="center"/>
    </xf>
    <xf numFmtId="0" fontId="15" fillId="0" borderId="11" xfId="12" applyFont="1" applyBorder="1"/>
    <xf numFmtId="0" fontId="28" fillId="0" borderId="11" xfId="12" applyFont="1" applyBorder="1" applyAlignment="1">
      <alignment horizontal="center"/>
    </xf>
    <xf numFmtId="0" fontId="15" fillId="0" borderId="11" xfId="12" applyFont="1" applyBorder="1" applyAlignment="1">
      <alignment horizontal="left"/>
    </xf>
    <xf numFmtId="171" fontId="28" fillId="0" borderId="4" xfId="12" applyNumberFormat="1" applyFont="1" applyBorder="1" applyAlignment="1">
      <alignment horizontal="justify" vertical="top"/>
    </xf>
    <xf numFmtId="171" fontId="28" fillId="0" borderId="11" xfId="12" applyNumberFormat="1" applyFont="1" applyBorder="1" applyAlignment="1">
      <alignment horizontal="justify" vertical="center"/>
    </xf>
    <xf numFmtId="0" fontId="15" fillId="0" borderId="0" xfId="12" applyFont="1" applyBorder="1" applyAlignment="1">
      <alignment horizontal="center" vertical="center"/>
    </xf>
    <xf numFmtId="0" fontId="35" fillId="0" borderId="0" xfId="12" applyFont="1" applyBorder="1" applyAlignment="1">
      <alignment horizontal="left" vertical="center" wrapText="1"/>
    </xf>
    <xf numFmtId="171" fontId="15" fillId="0" borderId="0" xfId="12" applyNumberFormat="1" applyFont="1" applyBorder="1" applyAlignment="1">
      <alignment vertical="center"/>
    </xf>
    <xf numFmtId="0" fontId="28" fillId="0" borderId="1" xfId="12" applyFont="1" applyBorder="1" applyAlignment="1">
      <alignment horizontal="center"/>
    </xf>
    <xf numFmtId="0" fontId="15" fillId="0" borderId="1" xfId="12" applyFont="1" applyBorder="1" applyAlignment="1">
      <alignment horizontal="left"/>
    </xf>
    <xf numFmtId="171" fontId="28" fillId="0" borderId="1" xfId="12" applyNumberFormat="1" applyFont="1" applyBorder="1" applyAlignment="1">
      <alignment horizontal="justify" vertical="center"/>
    </xf>
    <xf numFmtId="168" fontId="28" fillId="9" borderId="1" xfId="12" applyNumberFormat="1" applyFont="1" applyFill="1" applyBorder="1"/>
    <xf numFmtId="0" fontId="28" fillId="13" borderId="9" xfId="12" applyFont="1" applyFill="1" applyBorder="1" applyAlignment="1">
      <alignment horizontal="justify" vertical="center"/>
    </xf>
    <xf numFmtId="0" fontId="28" fillId="13" borderId="5" xfId="12" applyFont="1" applyFill="1" applyBorder="1" applyAlignment="1">
      <alignment horizontal="center" vertical="center" wrapText="1"/>
    </xf>
    <xf numFmtId="0" fontId="28" fillId="13" borderId="5" xfId="12" applyFont="1" applyFill="1" applyBorder="1" applyAlignment="1">
      <alignment horizontal="center" vertical="center"/>
    </xf>
    <xf numFmtId="0" fontId="35" fillId="0" borderId="0" xfId="12" applyFont="1"/>
    <xf numFmtId="172" fontId="28" fillId="0" borderId="14" xfId="15" applyNumberFormat="1" applyFont="1" applyFill="1" applyBorder="1" applyAlignment="1">
      <alignment horizontal="center" vertical="center"/>
    </xf>
    <xf numFmtId="0" fontId="17" fillId="0" borderId="1" xfId="12" applyFont="1" applyBorder="1" applyAlignment="1">
      <alignment horizontal="left" vertical="center" wrapText="1"/>
    </xf>
    <xf numFmtId="0" fontId="17" fillId="0" borderId="1" xfId="12" applyFont="1" applyBorder="1" applyAlignment="1">
      <alignment vertical="center" wrapText="1"/>
    </xf>
    <xf numFmtId="0" fontId="17" fillId="0" borderId="1" xfId="12" applyFont="1" applyBorder="1" applyAlignment="1">
      <alignment horizontal="left" vertical="center"/>
    </xf>
    <xf numFmtId="0" fontId="15" fillId="0" borderId="0" xfId="12" applyFill="1" applyBorder="1" applyAlignment="1">
      <alignment vertical="center"/>
    </xf>
    <xf numFmtId="0" fontId="15" fillId="0" borderId="1" xfId="1" applyNumberFormat="1" applyFont="1" applyFill="1" applyBorder="1" applyAlignment="1">
      <alignment horizontal="center" vertical="center"/>
    </xf>
    <xf numFmtId="0" fontId="15" fillId="0" borderId="0" xfId="12" applyFont="1" applyFill="1" applyBorder="1" applyAlignment="1">
      <alignment vertical="center"/>
    </xf>
    <xf numFmtId="171" fontId="28" fillId="9" borderId="11" xfId="12" applyNumberFormat="1" applyFont="1" applyFill="1" applyBorder="1" applyAlignment="1">
      <alignment horizontal="justify" vertical="center"/>
    </xf>
    <xf numFmtId="168" fontId="28" fillId="9" borderId="1" xfId="12" applyNumberFormat="1" applyFont="1" applyFill="1" applyBorder="1" applyAlignment="1">
      <alignment vertical="center"/>
    </xf>
    <xf numFmtId="10" fontId="28" fillId="9" borderId="1" xfId="15" applyNumberFormat="1" applyFont="1" applyFill="1" applyBorder="1" applyAlignment="1">
      <alignment horizontal="center"/>
    </xf>
    <xf numFmtId="168" fontId="0" fillId="0" borderId="0" xfId="14" applyFont="1"/>
    <xf numFmtId="168" fontId="0" fillId="0" borderId="0" xfId="15" applyNumberFormat="1" applyFont="1"/>
    <xf numFmtId="168" fontId="28" fillId="13" borderId="1" xfId="12" applyNumberFormat="1" applyFont="1" applyFill="1" applyBorder="1" applyAlignment="1">
      <alignment vertical="center"/>
    </xf>
    <xf numFmtId="10" fontId="28" fillId="13" borderId="1" xfId="15" applyNumberFormat="1" applyFont="1" applyFill="1" applyBorder="1" applyAlignment="1">
      <alignment horizontal="center"/>
    </xf>
    <xf numFmtId="172" fontId="0" fillId="0" borderId="0" xfId="15" applyNumberFormat="1" applyFont="1"/>
    <xf numFmtId="171" fontId="28" fillId="0" borderId="1" xfId="12" applyNumberFormat="1" applyFont="1" applyFill="1" applyBorder="1" applyAlignment="1">
      <alignment horizontal="justify" vertical="center"/>
    </xf>
    <xf numFmtId="168" fontId="28" fillId="0" borderId="1" xfId="12" applyNumberFormat="1" applyFont="1" applyFill="1" applyBorder="1" applyAlignment="1">
      <alignment vertical="center"/>
    </xf>
    <xf numFmtId="10" fontId="15" fillId="0" borderId="0" xfId="15" applyNumberFormat="1" applyFont="1"/>
    <xf numFmtId="166" fontId="31" fillId="0" borderId="1" xfId="12" applyNumberFormat="1" applyFont="1" applyFill="1" applyBorder="1" applyAlignment="1">
      <alignment horizontal="center" vertical="center" wrapText="1"/>
    </xf>
    <xf numFmtId="0" fontId="38" fillId="0" borderId="10" xfId="12" applyFont="1" applyFill="1" applyBorder="1" applyAlignment="1">
      <alignment horizontal="center" vertical="center" wrapText="1"/>
    </xf>
    <xf numFmtId="0" fontId="35" fillId="0" borderId="1" xfId="12" applyFont="1" applyFill="1" applyBorder="1" applyAlignment="1">
      <alignment horizontal="left" vertical="center"/>
    </xf>
    <xf numFmtId="171" fontId="15" fillId="0" borderId="7" xfId="12" applyNumberFormat="1" applyFont="1" applyFill="1" applyBorder="1" applyAlignment="1">
      <alignment horizontal="justify" vertical="center"/>
    </xf>
    <xf numFmtId="10" fontId="39" fillId="0" borderId="10" xfId="15" applyNumberFormat="1" applyFont="1" applyFill="1" applyBorder="1" applyAlignment="1">
      <alignment horizontal="center" vertical="center"/>
    </xf>
    <xf numFmtId="168" fontId="15" fillId="0" borderId="0" xfId="12" applyNumberFormat="1" applyFont="1" applyAlignment="1">
      <alignment vertical="center"/>
    </xf>
    <xf numFmtId="2" fontId="15" fillId="0" borderId="0" xfId="12" applyNumberFormat="1" applyFont="1" applyAlignment="1">
      <alignment vertical="center"/>
    </xf>
    <xf numFmtId="10" fontId="15" fillId="0" borderId="0" xfId="15" applyNumberFormat="1" applyFont="1" applyAlignment="1">
      <alignment vertical="center"/>
    </xf>
    <xf numFmtId="0" fontId="34" fillId="0" borderId="1" xfId="12" quotePrefix="1" applyFont="1" applyFill="1" applyBorder="1" applyAlignment="1">
      <alignment horizontal="center" vertical="center" wrapText="1"/>
    </xf>
    <xf numFmtId="0" fontId="35" fillId="0" borderId="1" xfId="12" applyFont="1" applyFill="1" applyBorder="1" applyAlignment="1">
      <alignment horizontal="left" vertical="center" wrapText="1"/>
    </xf>
    <xf numFmtId="171" fontId="15" fillId="0" borderId="1" xfId="12" applyNumberFormat="1" applyFont="1" applyFill="1" applyBorder="1" applyAlignment="1">
      <alignment horizontal="justify" vertical="center"/>
    </xf>
    <xf numFmtId="2" fontId="15" fillId="0" borderId="0" xfId="12" applyNumberFormat="1"/>
    <xf numFmtId="0" fontId="31" fillId="0" borderId="1" xfId="12" quotePrefix="1" applyFont="1" applyFill="1" applyBorder="1" applyAlignment="1">
      <alignment horizontal="center" vertical="center"/>
    </xf>
    <xf numFmtId="171" fontId="15" fillId="0" borderId="5" xfId="12" applyNumberFormat="1" applyFont="1" applyFill="1" applyBorder="1" applyAlignment="1">
      <alignment horizontal="justify" vertical="center"/>
    </xf>
    <xf numFmtId="0" fontId="28" fillId="0" borderId="2" xfId="12" quotePrefix="1" applyFont="1" applyFill="1" applyBorder="1" applyAlignment="1">
      <alignment horizontal="left" vertical="center"/>
    </xf>
    <xf numFmtId="0" fontId="28" fillId="0" borderId="3" xfId="12" quotePrefix="1" applyFont="1" applyFill="1" applyBorder="1" applyAlignment="1">
      <alignment horizontal="left" vertical="center"/>
    </xf>
    <xf numFmtId="171" fontId="15" fillId="0" borderId="5" xfId="12" applyNumberFormat="1" applyFont="1" applyBorder="1" applyAlignment="1">
      <alignment horizontal="justify" vertical="center"/>
    </xf>
    <xf numFmtId="0" fontId="35" fillId="0" borderId="0" xfId="12" quotePrefix="1" applyFont="1" applyFill="1" applyBorder="1" applyAlignment="1">
      <alignment horizontal="left" vertical="center"/>
    </xf>
    <xf numFmtId="0" fontId="34" fillId="0" borderId="0" xfId="12" quotePrefix="1" applyFont="1" applyFill="1" applyBorder="1" applyAlignment="1">
      <alignment horizontal="center" vertical="center" wrapText="1"/>
    </xf>
    <xf numFmtId="0" fontId="35" fillId="0" borderId="0" xfId="12" applyFont="1" applyFill="1" applyBorder="1" applyAlignment="1">
      <alignment horizontal="left" vertical="center" wrapText="1"/>
    </xf>
    <xf numFmtId="171" fontId="15" fillId="0" borderId="9" xfId="12" applyNumberFormat="1" applyFont="1" applyFill="1" applyBorder="1" applyAlignment="1">
      <alignment horizontal="justify" vertical="center"/>
    </xf>
    <xf numFmtId="168" fontId="28" fillId="9" borderId="1" xfId="14" applyFont="1" applyFill="1" applyBorder="1" applyAlignment="1">
      <alignment horizontal="center" vertical="center"/>
    </xf>
    <xf numFmtId="172" fontId="15" fillId="0" borderId="10" xfId="15" applyNumberFormat="1" applyFont="1" applyBorder="1"/>
    <xf numFmtId="168" fontId="28" fillId="0" borderId="0" xfId="12" applyNumberFormat="1" applyFont="1"/>
    <xf numFmtId="2" fontId="15" fillId="0" borderId="0" xfId="15" applyNumberFormat="1" applyFont="1"/>
    <xf numFmtId="168" fontId="28" fillId="0" borderId="1" xfId="12" applyNumberFormat="1" applyFont="1" applyFill="1" applyBorder="1" applyAlignment="1">
      <alignment horizontal="center" vertical="center"/>
    </xf>
    <xf numFmtId="168" fontId="28" fillId="0" borderId="0" xfId="12" applyNumberFormat="1" applyFont="1" applyFill="1" applyBorder="1"/>
    <xf numFmtId="172" fontId="15" fillId="0" borderId="0" xfId="15" applyNumberFormat="1" applyFont="1" applyBorder="1"/>
    <xf numFmtId="9" fontId="28" fillId="0" borderId="9" xfId="12" applyNumberFormat="1" applyFont="1" applyFill="1" applyBorder="1" applyAlignment="1">
      <alignment horizontal="left"/>
    </xf>
    <xf numFmtId="9" fontId="28" fillId="0" borderId="8" xfId="12" applyNumberFormat="1" applyFont="1" applyFill="1" applyBorder="1" applyAlignment="1">
      <alignment horizontal="left"/>
    </xf>
    <xf numFmtId="165" fontId="15" fillId="0" borderId="1" xfId="14" applyNumberFormat="1" applyFont="1" applyFill="1" applyBorder="1" applyAlignment="1">
      <alignment horizontal="center"/>
    </xf>
    <xf numFmtId="0" fontId="15" fillId="0" borderId="1" xfId="12" applyFont="1" applyFill="1" applyBorder="1" applyAlignment="1">
      <alignment horizontal="center"/>
    </xf>
    <xf numFmtId="165" fontId="15" fillId="0" borderId="1" xfId="12" applyNumberFormat="1" applyFont="1" applyFill="1" applyBorder="1" applyAlignment="1">
      <alignment horizontal="center"/>
    </xf>
    <xf numFmtId="0" fontId="35" fillId="0" borderId="1" xfId="12" applyFont="1" applyFill="1" applyBorder="1" applyAlignment="1">
      <alignment horizontal="left"/>
    </xf>
    <xf numFmtId="0" fontId="15" fillId="0" borderId="5" xfId="12" applyFont="1" applyFill="1" applyBorder="1" applyAlignment="1">
      <alignment horizontal="center"/>
    </xf>
    <xf numFmtId="0" fontId="35" fillId="0" borderId="5" xfId="12" applyFont="1" applyFill="1" applyBorder="1" applyAlignment="1">
      <alignment horizontal="left"/>
    </xf>
    <xf numFmtId="166" fontId="40" fillId="12" borderId="1" xfId="12" applyNumberFormat="1" applyFont="1" applyFill="1" applyBorder="1" applyAlignment="1">
      <alignment horizontal="center" vertical="center"/>
    </xf>
    <xf numFmtId="0" fontId="41" fillId="7" borderId="9" xfId="12" applyFont="1" applyFill="1" applyBorder="1" applyAlignment="1">
      <alignment horizontal="center" vertical="center"/>
    </xf>
    <xf numFmtId="165" fontId="15" fillId="0" borderId="1" xfId="14" applyNumberFormat="1" applyFont="1" applyFill="1" applyBorder="1" applyAlignment="1">
      <alignment horizontal="center" vertical="center"/>
    </xf>
    <xf numFmtId="0" fontId="15" fillId="0" borderId="5" xfId="12" applyFont="1" applyFill="1" applyBorder="1" applyAlignment="1">
      <alignment horizontal="center" vertical="center"/>
    </xf>
    <xf numFmtId="0" fontId="15" fillId="0" borderId="5" xfId="12" applyFont="1" applyFill="1" applyBorder="1" applyAlignment="1">
      <alignment horizontal="left" vertical="center"/>
    </xf>
    <xf numFmtId="171" fontId="15" fillId="0" borderId="5" xfId="12" applyNumberFormat="1" applyFont="1" applyBorder="1" applyAlignment="1">
      <alignment vertical="center"/>
    </xf>
    <xf numFmtId="168" fontId="15" fillId="0" borderId="0" xfId="12" applyNumberFormat="1" applyFont="1" applyFill="1" applyBorder="1" applyAlignment="1">
      <alignment vertical="center"/>
    </xf>
    <xf numFmtId="172" fontId="28" fillId="0" borderId="10" xfId="15" applyNumberFormat="1" applyFont="1" applyFill="1" applyBorder="1" applyAlignment="1">
      <alignment horizontal="center"/>
    </xf>
    <xf numFmtId="168" fontId="15" fillId="0" borderId="1" xfId="12" applyNumberFormat="1" applyBorder="1" applyAlignment="1">
      <alignment vertical="center"/>
    </xf>
    <xf numFmtId="0" fontId="2" fillId="0" borderId="1" xfId="9" applyFont="1" applyFill="1" applyBorder="1" applyAlignment="1">
      <alignment horizontal="left" vertical="center" wrapText="1"/>
    </xf>
    <xf numFmtId="167" fontId="15" fillId="0" borderId="1" xfId="1" applyFont="1" applyFill="1" applyBorder="1" applyAlignment="1">
      <alignment horizontal="right"/>
    </xf>
    <xf numFmtId="168" fontId="15" fillId="0" borderId="1" xfId="14" applyFont="1" applyFill="1" applyBorder="1" applyAlignment="1">
      <alignment horizontal="center"/>
    </xf>
    <xf numFmtId="0" fontId="35" fillId="0" borderId="1" xfId="12" applyFont="1" applyFill="1" applyBorder="1"/>
    <xf numFmtId="0" fontId="35" fillId="0" borderId="3" xfId="12" applyFont="1" applyFill="1" applyBorder="1"/>
    <xf numFmtId="0" fontId="15" fillId="0" borderId="1" xfId="12" quotePrefix="1" applyFont="1" applyFill="1" applyBorder="1" applyAlignment="1">
      <alignment horizontal="center"/>
    </xf>
    <xf numFmtId="0" fontId="2" fillId="0" borderId="0" xfId="9" applyFont="1" applyBorder="1"/>
    <xf numFmtId="0" fontId="2" fillId="0" borderId="28" xfId="9" applyFont="1" applyBorder="1" applyAlignment="1">
      <alignment horizontal="left" vertical="center" wrapText="1"/>
    </xf>
    <xf numFmtId="0" fontId="2" fillId="0" borderId="11" xfId="9" applyFont="1" applyFill="1" applyBorder="1" applyAlignment="1">
      <alignment horizontal="left" vertical="center" wrapText="1"/>
    </xf>
    <xf numFmtId="0" fontId="20" fillId="0" borderId="10" xfId="9" applyFont="1" applyBorder="1" applyAlignment="1">
      <alignment horizontal="left" vertical="center" wrapText="1"/>
    </xf>
    <xf numFmtId="0" fontId="24" fillId="0" borderId="32" xfId="9" applyFont="1" applyFill="1" applyBorder="1" applyAlignment="1">
      <alignment horizontal="left" vertical="center" wrapText="1"/>
    </xf>
    <xf numFmtId="0" fontId="2" fillId="0" borderId="32" xfId="9" applyFont="1" applyBorder="1" applyAlignment="1">
      <alignment horizontal="left" vertical="center" wrapText="1"/>
    </xf>
    <xf numFmtId="0" fontId="21" fillId="0" borderId="59" xfId="10" applyNumberFormat="1" applyFont="1" applyBorder="1" applyAlignment="1">
      <alignment horizontal="center" vertical="center" wrapText="1"/>
    </xf>
    <xf numFmtId="0" fontId="21" fillId="0" borderId="32" xfId="9" applyFont="1" applyFill="1" applyBorder="1" applyAlignment="1">
      <alignment horizontal="center" vertical="center" wrapText="1"/>
    </xf>
    <xf numFmtId="168" fontId="19" fillId="0" borderId="55" xfId="10" applyFont="1" applyBorder="1" applyAlignment="1">
      <alignment horizontal="left" vertical="center"/>
    </xf>
    <xf numFmtId="0" fontId="2" fillId="0" borderId="34" xfId="9" applyFont="1" applyBorder="1" applyAlignment="1">
      <alignment horizontal="left" vertical="center" wrapText="1"/>
    </xf>
    <xf numFmtId="0" fontId="20" fillId="0" borderId="6" xfId="10" applyNumberFormat="1" applyFont="1" applyBorder="1" applyAlignment="1">
      <alignment horizontal="center" vertical="center"/>
    </xf>
    <xf numFmtId="0" fontId="20" fillId="0" borderId="3" xfId="10" applyNumberFormat="1" applyFont="1" applyBorder="1" applyAlignment="1">
      <alignment horizontal="center" vertical="center"/>
    </xf>
    <xf numFmtId="0" fontId="20" fillId="0" borderId="6" xfId="10" applyNumberFormat="1" applyFont="1" applyBorder="1" applyAlignment="1">
      <alignment horizontal="center" vertical="center" wrapText="1"/>
    </xf>
    <xf numFmtId="0" fontId="20" fillId="0" borderId="0" xfId="10" applyNumberFormat="1" applyFont="1" applyBorder="1" applyAlignment="1">
      <alignment horizontal="center" vertical="center"/>
    </xf>
    <xf numFmtId="0" fontId="20" fillId="0" borderId="0" xfId="10" applyNumberFormat="1" applyFont="1" applyBorder="1" applyAlignment="1">
      <alignment horizontal="center" vertical="center" wrapText="1"/>
    </xf>
    <xf numFmtId="0" fontId="20" fillId="0" borderId="29" xfId="10" applyNumberFormat="1" applyFont="1" applyBorder="1" applyAlignment="1">
      <alignment horizontal="center" vertical="center" wrapText="1"/>
    </xf>
    <xf numFmtId="0" fontId="14" fillId="0" borderId="29" xfId="9" applyBorder="1"/>
    <xf numFmtId="0" fontId="14" fillId="0" borderId="31" xfId="9" applyBorder="1"/>
    <xf numFmtId="0" fontId="12" fillId="0" borderId="3" xfId="9" applyNumberFormat="1" applyFont="1" applyBorder="1" applyAlignment="1">
      <alignment horizontal="center" vertical="center"/>
    </xf>
    <xf numFmtId="0" fontId="4" fillId="0" borderId="25" xfId="9" applyNumberFormat="1" applyFont="1" applyBorder="1" applyAlignment="1">
      <alignment horizontal="center" vertical="center"/>
    </xf>
    <xf numFmtId="0" fontId="21" fillId="0" borderId="1" xfId="9" applyFont="1" applyBorder="1" applyAlignment="1">
      <alignment horizontal="center" vertical="center" wrapText="1"/>
    </xf>
    <xf numFmtId="0" fontId="21" fillId="0" borderId="1" xfId="9" applyFont="1" applyFill="1" applyBorder="1" applyAlignment="1">
      <alignment horizontal="center" vertical="center" wrapText="1"/>
    </xf>
    <xf numFmtId="0" fontId="20" fillId="0" borderId="51" xfId="10" applyNumberFormat="1" applyFont="1" applyBorder="1" applyAlignment="1">
      <alignment horizontal="center" vertical="center" wrapText="1"/>
    </xf>
    <xf numFmtId="0" fontId="20" fillId="0" borderId="34" xfId="9" applyFont="1" applyFill="1" applyBorder="1" applyAlignment="1">
      <alignment horizontal="center" vertical="center" wrapText="1"/>
    </xf>
    <xf numFmtId="0" fontId="2" fillId="0" borderId="32" xfId="9" applyFont="1" applyFill="1" applyBorder="1" applyAlignment="1">
      <alignment vertical="center"/>
    </xf>
    <xf numFmtId="0" fontId="19" fillId="0" borderId="45" xfId="9" applyNumberFormat="1" applyFont="1" applyBorder="1" applyAlignment="1">
      <alignment horizontal="center" vertical="center"/>
    </xf>
    <xf numFmtId="0" fontId="20" fillId="0" borderId="29" xfId="10" applyNumberFormat="1" applyFont="1" applyBorder="1" applyAlignment="1">
      <alignment horizontal="center" vertical="center"/>
    </xf>
    <xf numFmtId="0" fontId="21" fillId="0" borderId="6" xfId="10" applyNumberFormat="1" applyFont="1" applyBorder="1" applyAlignment="1">
      <alignment horizontal="center" vertical="center" wrapText="1"/>
    </xf>
    <xf numFmtId="168" fontId="0" fillId="0" borderId="6" xfId="10" applyFont="1" applyBorder="1" applyAlignment="1">
      <alignment horizontal="left" vertical="center"/>
    </xf>
    <xf numFmtId="0" fontId="21" fillId="0" borderId="3" xfId="10" applyNumberFormat="1" applyFont="1" applyBorder="1" applyAlignment="1">
      <alignment horizontal="center" vertical="center"/>
    </xf>
    <xf numFmtId="0" fontId="21" fillId="0" borderId="8" xfId="10" applyNumberFormat="1" applyFont="1" applyBorder="1" applyAlignment="1">
      <alignment horizontal="center" vertical="center"/>
    </xf>
    <xf numFmtId="0" fontId="21" fillId="0" borderId="9" xfId="10" applyNumberFormat="1" applyFont="1" applyBorder="1" applyAlignment="1">
      <alignment horizontal="center" vertical="center"/>
    </xf>
    <xf numFmtId="0" fontId="21" fillId="0" borderId="0" xfId="10" applyNumberFormat="1" applyFont="1" applyBorder="1" applyAlignment="1">
      <alignment horizontal="center" vertical="center"/>
    </xf>
    <xf numFmtId="0" fontId="12" fillId="0" borderId="0" xfId="9" applyNumberFormat="1" applyFont="1" applyBorder="1" applyAlignment="1">
      <alignment horizontal="center" vertical="center"/>
    </xf>
    <xf numFmtId="0" fontId="20" fillId="0" borderId="13" xfId="10" applyNumberFormat="1" applyFont="1" applyBorder="1" applyAlignment="1">
      <alignment horizontal="center" vertical="center"/>
    </xf>
    <xf numFmtId="0" fontId="20" fillId="0" borderId="9" xfId="10" applyNumberFormat="1" applyFont="1" applyBorder="1" applyAlignment="1">
      <alignment horizontal="center" vertical="center"/>
    </xf>
    <xf numFmtId="168" fontId="19" fillId="0" borderId="49" xfId="10" applyFont="1" applyBorder="1" applyAlignment="1">
      <alignment horizontal="left" vertical="center"/>
    </xf>
    <xf numFmtId="0" fontId="2" fillId="0" borderId="11" xfId="9" applyFont="1" applyBorder="1" applyAlignment="1">
      <alignment horizontal="left" vertical="center" wrapText="1"/>
    </xf>
    <xf numFmtId="0" fontId="19" fillId="0" borderId="28" xfId="9" applyFont="1" applyBorder="1" applyAlignment="1">
      <alignment horizontal="left" vertical="center" wrapText="1"/>
    </xf>
    <xf numFmtId="0" fontId="14" fillId="0" borderId="0" xfId="9" applyBorder="1" applyAlignment="1">
      <alignment horizontal="left" vertical="center" wrapText="1"/>
    </xf>
    <xf numFmtId="0" fontId="25" fillId="0" borderId="9" xfId="9" applyFont="1" applyBorder="1" applyAlignment="1">
      <alignment horizontal="center" vertical="center"/>
    </xf>
    <xf numFmtId="168" fontId="19" fillId="0" borderId="7" xfId="10" applyFont="1" applyBorder="1" applyAlignment="1">
      <alignment horizontal="center" vertical="center"/>
    </xf>
    <xf numFmtId="0" fontId="13" fillId="0" borderId="11" xfId="9" applyFont="1" applyBorder="1" applyAlignment="1">
      <alignment horizontal="left" vertical="center" wrapText="1"/>
    </xf>
    <xf numFmtId="0" fontId="14" fillId="0" borderId="28" xfId="9" applyBorder="1" applyAlignment="1">
      <alignment horizontal="left" vertical="center" wrapText="1"/>
    </xf>
    <xf numFmtId="0" fontId="14" fillId="0" borderId="1" xfId="9" applyBorder="1" applyAlignment="1">
      <alignment horizontal="left" vertical="center" wrapText="1"/>
    </xf>
    <xf numFmtId="0" fontId="8" fillId="0" borderId="5" xfId="9" applyFont="1" applyBorder="1" applyAlignment="1">
      <alignment horizontal="left" vertical="center" wrapText="1"/>
    </xf>
    <xf numFmtId="0" fontId="8" fillId="0" borderId="11" xfId="9" applyFont="1" applyBorder="1" applyAlignment="1">
      <alignment horizontal="left" vertical="center" wrapText="1"/>
    </xf>
    <xf numFmtId="0" fontId="42" fillId="0" borderId="14" xfId="9" applyFont="1" applyBorder="1" applyAlignment="1">
      <alignment horizontal="center" vertical="center"/>
    </xf>
    <xf numFmtId="0" fontId="20" fillId="0" borderId="32" xfId="9" applyFont="1" applyFill="1" applyBorder="1" applyAlignment="1">
      <alignment horizontal="center" vertical="center" wrapText="1"/>
    </xf>
    <xf numFmtId="0" fontId="20" fillId="0" borderId="32" xfId="9" applyFont="1" applyBorder="1" applyAlignment="1">
      <alignment horizontal="center" vertical="center" wrapText="1"/>
    </xf>
    <xf numFmtId="0" fontId="20" fillId="0" borderId="32" xfId="9" applyFont="1" applyFill="1" applyBorder="1" applyAlignment="1">
      <alignment horizontal="left" vertical="center" wrapText="1"/>
    </xf>
    <xf numFmtId="168" fontId="28" fillId="0" borderId="7" xfId="12" applyNumberFormat="1" applyFont="1" applyFill="1" applyBorder="1" applyAlignment="1">
      <alignment horizontal="center" vertical="center"/>
    </xf>
    <xf numFmtId="172" fontId="28" fillId="0" borderId="10" xfId="15" applyNumberFormat="1" applyFont="1" applyBorder="1" applyAlignment="1">
      <alignment horizontal="center" vertical="center"/>
    </xf>
    <xf numFmtId="0" fontId="17" fillId="0" borderId="4" xfId="0" applyFont="1" applyBorder="1" applyAlignment="1">
      <alignment horizontal="left" vertical="center" wrapText="1"/>
    </xf>
    <xf numFmtId="0" fontId="20" fillId="0" borderId="6" xfId="9" applyFont="1" applyBorder="1" applyAlignment="1">
      <alignment horizontal="center" vertical="center" wrapText="1"/>
    </xf>
    <xf numFmtId="0" fontId="20" fillId="0" borderId="3" xfId="9" applyFont="1" applyBorder="1" applyAlignment="1">
      <alignment horizontal="center" vertical="center" wrapText="1"/>
    </xf>
    <xf numFmtId="0" fontId="20" fillId="0" borderId="3" xfId="9" applyFont="1" applyBorder="1" applyAlignment="1">
      <alignment horizontal="center" vertical="center"/>
    </xf>
    <xf numFmtId="168" fontId="15" fillId="0" borderId="0" xfId="12" applyNumberFormat="1" applyFont="1" applyFill="1" applyBorder="1" applyAlignment="1">
      <alignment horizontal="center" vertical="center"/>
    </xf>
    <xf numFmtId="0" fontId="15" fillId="0" borderId="1" xfId="12" quotePrefix="1" applyFont="1" applyFill="1" applyBorder="1" applyAlignment="1">
      <alignment horizontal="center" vertical="center"/>
    </xf>
    <xf numFmtId="0" fontId="20" fillId="0" borderId="1" xfId="10" applyNumberFormat="1" applyFont="1" applyBorder="1" applyAlignment="1">
      <alignment horizontal="center" vertical="center"/>
    </xf>
    <xf numFmtId="0" fontId="21" fillId="0" borderId="1" xfId="9" quotePrefix="1" applyFont="1" applyFill="1" applyBorder="1" applyAlignment="1">
      <alignment horizontal="center" vertical="center" wrapText="1"/>
    </xf>
    <xf numFmtId="0" fontId="20" fillId="10" borderId="34" xfId="9" applyFont="1" applyFill="1" applyBorder="1" applyAlignment="1">
      <alignment horizontal="left" vertical="center" wrapText="1"/>
    </xf>
    <xf numFmtId="0" fontId="20" fillId="10" borderId="34" xfId="9" applyFont="1" applyFill="1" applyBorder="1" applyAlignment="1">
      <alignment horizontal="center" vertical="center" wrapText="1"/>
    </xf>
    <xf numFmtId="0" fontId="28" fillId="11" borderId="5" xfId="12" applyFont="1" applyFill="1" applyBorder="1" applyAlignment="1">
      <alignment horizontal="center" vertical="center"/>
    </xf>
    <xf numFmtId="0" fontId="15" fillId="0" borderId="11" xfId="12" applyFont="1" applyFill="1" applyBorder="1" applyAlignment="1">
      <alignment horizontal="center" vertical="center"/>
    </xf>
    <xf numFmtId="0" fontId="28" fillId="0" borderId="42" xfId="12" applyFont="1" applyFill="1" applyBorder="1" applyAlignment="1">
      <alignment horizontal="center" vertical="center"/>
    </xf>
    <xf numFmtId="0" fontId="34" fillId="0" borderId="2" xfId="12" applyFont="1" applyFill="1" applyBorder="1" applyAlignment="1">
      <alignment horizontal="justify" vertical="center"/>
    </xf>
    <xf numFmtId="0" fontId="28" fillId="11" borderId="5" xfId="12" applyFont="1" applyFill="1" applyBorder="1" applyAlignment="1">
      <alignment horizontal="left" vertical="center" wrapText="1"/>
    </xf>
    <xf numFmtId="0" fontId="28" fillId="11" borderId="5" xfId="12" applyFont="1" applyFill="1" applyBorder="1" applyAlignment="1">
      <alignment horizontal="justify" vertical="center"/>
    </xf>
    <xf numFmtId="168" fontId="15" fillId="0" borderId="11" xfId="14" applyFont="1" applyFill="1" applyBorder="1" applyAlignment="1">
      <alignment vertical="center"/>
    </xf>
    <xf numFmtId="168" fontId="15" fillId="0" borderId="11" xfId="14" applyFont="1" applyFill="1" applyBorder="1" applyAlignment="1">
      <alignment horizontal="justify" vertical="top"/>
    </xf>
    <xf numFmtId="168" fontId="28" fillId="0" borderId="62" xfId="14" applyFont="1" applyFill="1" applyBorder="1" applyAlignment="1">
      <alignment vertical="center"/>
    </xf>
    <xf numFmtId="168" fontId="28" fillId="0" borderId="63" xfId="14" applyFont="1" applyFill="1" applyBorder="1" applyAlignment="1">
      <alignment horizontal="justify" vertical="top"/>
    </xf>
    <xf numFmtId="168" fontId="15" fillId="0" borderId="5" xfId="14" applyFont="1" applyFill="1" applyBorder="1" applyAlignment="1">
      <alignment vertical="center"/>
    </xf>
    <xf numFmtId="168" fontId="15" fillId="0" borderId="5" xfId="14" applyFont="1" applyFill="1" applyBorder="1" applyAlignment="1">
      <alignment horizontal="justify" vertical="top"/>
    </xf>
    <xf numFmtId="10" fontId="28" fillId="0" borderId="3" xfId="15" applyNumberFormat="1" applyFont="1" applyFill="1" applyBorder="1" applyAlignment="1">
      <alignment horizontal="center" vertical="center"/>
    </xf>
    <xf numFmtId="168" fontId="15" fillId="0" borderId="4" xfId="14" applyFont="1" applyFill="1" applyBorder="1" applyAlignment="1">
      <alignment vertical="center"/>
    </xf>
    <xf numFmtId="168" fontId="15" fillId="0" borderId="4" xfId="14" applyFont="1" applyFill="1" applyBorder="1" applyAlignment="1">
      <alignment horizontal="justify" vertical="top"/>
    </xf>
    <xf numFmtId="168" fontId="28" fillId="0" borderId="62" xfId="14" applyFont="1" applyFill="1" applyBorder="1" applyAlignment="1">
      <alignment horizontal="right" vertical="top"/>
    </xf>
    <xf numFmtId="172" fontId="28" fillId="0" borderId="1" xfId="15" applyNumberFormat="1" applyFont="1" applyFill="1" applyBorder="1"/>
    <xf numFmtId="0" fontId="17" fillId="0" borderId="1" xfId="0" applyFont="1" applyBorder="1" applyAlignment="1">
      <alignment vertical="center" wrapText="1"/>
    </xf>
    <xf numFmtId="0" fontId="30" fillId="9" borderId="1" xfId="12" applyFont="1" applyFill="1" applyBorder="1" applyAlignment="1">
      <alignment horizontal="left" vertical="center" wrapText="1"/>
    </xf>
    <xf numFmtId="0" fontId="32" fillId="9" borderId="1" xfId="12" applyFont="1" applyFill="1" applyBorder="1" applyAlignment="1">
      <alignment horizontal="left" vertical="center" wrapText="1"/>
    </xf>
    <xf numFmtId="171" fontId="28" fillId="0" borderId="5" xfId="12" applyNumberFormat="1" applyFont="1" applyFill="1" applyBorder="1" applyAlignment="1">
      <alignment horizontal="justify" vertical="center"/>
    </xf>
    <xf numFmtId="171" fontId="28" fillId="0" borderId="7" xfId="12" applyNumberFormat="1" applyFont="1" applyFill="1" applyBorder="1" applyAlignment="1">
      <alignment horizontal="justify" vertical="center"/>
    </xf>
    <xf numFmtId="171" fontId="28" fillId="0" borderId="5" xfId="12" applyNumberFormat="1" applyFont="1" applyBorder="1" applyAlignment="1">
      <alignment horizontal="justify" vertical="center"/>
    </xf>
    <xf numFmtId="168" fontId="28" fillId="0" borderId="70" xfId="14" applyFont="1" applyFill="1" applyBorder="1" applyAlignment="1">
      <alignment horizontal="justify" vertical="top"/>
    </xf>
    <xf numFmtId="0" fontId="20" fillId="0" borderId="18" xfId="10" applyNumberFormat="1" applyFont="1" applyBorder="1" applyAlignment="1">
      <alignment horizontal="center" vertical="center" wrapText="1"/>
    </xf>
    <xf numFmtId="0" fontId="20" fillId="10" borderId="5" xfId="9" applyFont="1" applyFill="1" applyBorder="1" applyAlignment="1">
      <alignment horizontal="left" vertical="center" wrapText="1"/>
    </xf>
    <xf numFmtId="0" fontId="20" fillId="10" borderId="5" xfId="9" applyFont="1" applyFill="1" applyBorder="1" applyAlignment="1">
      <alignment horizontal="center" vertical="center" wrapText="1"/>
    </xf>
    <xf numFmtId="0" fontId="30" fillId="9" borderId="11" xfId="12" applyFont="1" applyFill="1" applyBorder="1" applyAlignment="1">
      <alignment horizontal="center" vertical="center" wrapText="1"/>
    </xf>
    <xf numFmtId="171" fontId="15" fillId="3" borderId="1" xfId="12" applyNumberFormat="1" applyFont="1" applyFill="1" applyBorder="1" applyAlignment="1">
      <alignment horizontal="center"/>
    </xf>
    <xf numFmtId="168" fontId="15" fillId="3" borderId="1" xfId="14" applyFont="1" applyFill="1" applyBorder="1" applyAlignment="1">
      <alignment vertical="center"/>
    </xf>
    <xf numFmtId="171" fontId="15" fillId="3" borderId="5" xfId="13" applyNumberFormat="1" applyFont="1" applyFill="1" applyBorder="1" applyAlignment="1">
      <alignment horizontal="center"/>
    </xf>
    <xf numFmtId="171" fontId="28" fillId="3" borderId="5" xfId="12" applyNumberFormat="1" applyFont="1" applyFill="1" applyBorder="1" applyAlignment="1">
      <alignment horizontal="center"/>
    </xf>
    <xf numFmtId="171" fontId="28" fillId="3" borderId="2" xfId="12" applyNumberFormat="1" applyFont="1" applyFill="1" applyBorder="1" applyAlignment="1">
      <alignment horizontal="center"/>
    </xf>
    <xf numFmtId="171" fontId="28" fillId="3" borderId="11" xfId="13" applyNumberFormat="1" applyFont="1" applyFill="1" applyBorder="1" applyAlignment="1">
      <alignment horizontal="center"/>
    </xf>
    <xf numFmtId="168" fontId="28" fillId="3" borderId="11" xfId="14" applyNumberFormat="1" applyFont="1" applyFill="1" applyBorder="1" applyAlignment="1">
      <alignment vertical="center"/>
    </xf>
    <xf numFmtId="171" fontId="28" fillId="3" borderId="0" xfId="13" applyNumberFormat="1" applyFont="1" applyFill="1" applyBorder="1" applyAlignment="1">
      <alignment horizontal="center"/>
    </xf>
    <xf numFmtId="168" fontId="28" fillId="3" borderId="0" xfId="14" applyFont="1" applyFill="1" applyBorder="1" applyAlignment="1">
      <alignment vertical="center"/>
    </xf>
    <xf numFmtId="168" fontId="28" fillId="3" borderId="1" xfId="14" applyFont="1" applyFill="1" applyBorder="1" applyAlignment="1">
      <alignment vertical="center"/>
    </xf>
    <xf numFmtId="168" fontId="28" fillId="3" borderId="1" xfId="14" applyNumberFormat="1" applyFont="1" applyFill="1" applyBorder="1" applyAlignment="1">
      <alignment vertical="center"/>
    </xf>
    <xf numFmtId="168" fontId="28" fillId="3" borderId="9" xfId="14" applyFont="1" applyFill="1" applyBorder="1" applyAlignment="1">
      <alignment vertical="center"/>
    </xf>
    <xf numFmtId="168" fontId="28" fillId="3" borderId="2" xfId="14" applyFont="1" applyFill="1" applyBorder="1" applyAlignment="1">
      <alignment vertical="center"/>
    </xf>
    <xf numFmtId="168" fontId="28" fillId="3" borderId="11" xfId="14" applyFont="1" applyFill="1" applyBorder="1" applyAlignment="1">
      <alignment vertical="center"/>
    </xf>
    <xf numFmtId="173" fontId="44" fillId="3" borderId="1" xfId="0" applyNumberFormat="1" applyFont="1" applyFill="1" applyBorder="1" applyAlignment="1" applyProtection="1">
      <alignment horizontal="right"/>
      <protection hidden="1"/>
    </xf>
    <xf numFmtId="173" fontId="45" fillId="3" borderId="1" xfId="0" applyNumberFormat="1" applyFont="1" applyFill="1" applyBorder="1" applyAlignment="1" applyProtection="1">
      <alignment horizontal="right"/>
      <protection hidden="1"/>
    </xf>
    <xf numFmtId="168" fontId="28" fillId="3" borderId="1" xfId="12" applyNumberFormat="1" applyFont="1" applyFill="1" applyBorder="1"/>
    <xf numFmtId="0" fontId="15" fillId="0" borderId="1" xfId="12" applyBorder="1" applyAlignment="1">
      <alignment wrapText="1"/>
    </xf>
    <xf numFmtId="0" fontId="33" fillId="7" borderId="9" xfId="12" applyFont="1" applyFill="1" applyBorder="1" applyAlignment="1">
      <alignment horizontal="center" vertical="center"/>
    </xf>
    <xf numFmtId="168" fontId="28" fillId="0" borderId="7" xfId="12" applyNumberFormat="1" applyFont="1" applyFill="1" applyBorder="1" applyAlignment="1">
      <alignment horizontal="center" vertical="center" wrapText="1"/>
    </xf>
    <xf numFmtId="0" fontId="15" fillId="0" borderId="1" xfId="12" applyFont="1" applyFill="1" applyBorder="1"/>
    <xf numFmtId="0" fontId="28" fillId="0" borderId="3" xfId="12" applyFont="1" applyFill="1" applyBorder="1" applyAlignment="1">
      <alignment horizontal="left" vertical="center"/>
    </xf>
    <xf numFmtId="0" fontId="28" fillId="0" borderId="1" xfId="12" applyFont="1" applyFill="1" applyBorder="1" applyAlignment="1">
      <alignment horizontal="center"/>
    </xf>
    <xf numFmtId="0" fontId="33" fillId="12" borderId="9" xfId="12" applyFont="1" applyFill="1" applyBorder="1" applyAlignment="1">
      <alignment horizontal="center" vertical="center"/>
    </xf>
    <xf numFmtId="168" fontId="28" fillId="3" borderId="1" xfId="14" applyFont="1" applyFill="1" applyBorder="1" applyAlignment="1"/>
    <xf numFmtId="10" fontId="15" fillId="0" borderId="1" xfId="15" applyNumberFormat="1" applyFont="1" applyFill="1" applyBorder="1"/>
    <xf numFmtId="0" fontId="15" fillId="2" borderId="0" xfId="12" applyFill="1"/>
    <xf numFmtId="168" fontId="28" fillId="0" borderId="0" xfId="12" applyNumberFormat="1" applyFont="1" applyFill="1" applyBorder="1" applyAlignment="1">
      <alignment horizontal="justify" vertical="center"/>
    </xf>
    <xf numFmtId="0" fontId="17" fillId="10" borderId="1" xfId="12" applyFont="1" applyFill="1" applyBorder="1" applyAlignment="1">
      <alignment vertical="center" wrapText="1"/>
    </xf>
    <xf numFmtId="0" fontId="17" fillId="10" borderId="1" xfId="12" applyFont="1" applyFill="1" applyBorder="1" applyAlignment="1">
      <alignment horizontal="left" vertical="center" wrapText="1"/>
    </xf>
    <xf numFmtId="172" fontId="37" fillId="0" borderId="10" xfId="15" applyNumberFormat="1" applyFont="1" applyFill="1" applyBorder="1" applyAlignment="1">
      <alignment horizontal="center" vertical="center" wrapText="1"/>
    </xf>
    <xf numFmtId="172" fontId="28" fillId="0" borderId="0" xfId="15" applyNumberFormat="1" applyFont="1" applyAlignment="1">
      <alignment horizontal="center" vertical="center"/>
    </xf>
    <xf numFmtId="0" fontId="20" fillId="0" borderId="36" xfId="10" applyNumberFormat="1" applyFont="1" applyBorder="1" applyAlignment="1">
      <alignment horizontal="center" vertical="center"/>
    </xf>
    <xf numFmtId="0" fontId="21" fillId="0" borderId="29" xfId="10" applyNumberFormat="1" applyFont="1" applyBorder="1" applyAlignment="1">
      <alignment horizontal="center" vertical="center"/>
    </xf>
    <xf numFmtId="0" fontId="20" fillId="0" borderId="25" xfId="9" applyFont="1" applyBorder="1" applyAlignment="1">
      <alignment horizontal="center" vertical="center" wrapText="1"/>
    </xf>
    <xf numFmtId="168" fontId="21" fillId="0" borderId="0" xfId="10" applyFont="1" applyFill="1" applyBorder="1" applyAlignment="1">
      <alignment horizontal="left" vertical="center"/>
    </xf>
    <xf numFmtId="0" fontId="20" fillId="0" borderId="7" xfId="9" applyFont="1" applyFill="1" applyBorder="1" applyAlignment="1">
      <alignment horizontal="left" vertical="center" wrapText="1"/>
    </xf>
    <xf numFmtId="0" fontId="20" fillId="0" borderId="3" xfId="9" applyFont="1" applyFill="1" applyBorder="1" applyAlignment="1">
      <alignment horizontal="left" vertical="center" wrapText="1"/>
    </xf>
    <xf numFmtId="0" fontId="20" fillId="0" borderId="12" xfId="9" applyFont="1" applyBorder="1" applyAlignment="1">
      <alignment horizontal="left" vertical="center" wrapText="1"/>
    </xf>
    <xf numFmtId="0" fontId="20" fillId="0" borderId="12" xfId="9" applyFont="1" applyBorder="1" applyAlignment="1">
      <alignment horizontal="center" vertical="center" wrapText="1"/>
    </xf>
    <xf numFmtId="0" fontId="20" fillId="0" borderId="12" xfId="9" applyFont="1" applyFill="1" applyBorder="1" applyAlignment="1">
      <alignment horizontal="center" vertical="center" wrapText="1"/>
    </xf>
    <xf numFmtId="2" fontId="20" fillId="0" borderId="12" xfId="9" applyNumberFormat="1" applyFont="1" applyBorder="1" applyAlignment="1">
      <alignment horizontal="center" vertical="center" wrapText="1"/>
    </xf>
    <xf numFmtId="0" fontId="20" fillId="0" borderId="30" xfId="9" applyFont="1" applyBorder="1" applyAlignment="1">
      <alignment horizontal="left" vertical="center" wrapText="1"/>
    </xf>
    <xf numFmtId="0" fontId="20" fillId="0" borderId="33" xfId="9" applyFont="1" applyBorder="1" applyAlignment="1">
      <alignment horizontal="left" vertical="center" wrapText="1"/>
    </xf>
    <xf numFmtId="0" fontId="21" fillId="0" borderId="33" xfId="9" applyFont="1" applyBorder="1" applyAlignment="1">
      <alignment horizontal="center" vertical="center" wrapText="1"/>
    </xf>
    <xf numFmtId="0" fontId="21" fillId="0" borderId="33" xfId="9" applyFont="1" applyFill="1" applyBorder="1" applyAlignment="1">
      <alignment horizontal="center" vertical="center" wrapText="1"/>
    </xf>
    <xf numFmtId="2" fontId="20" fillId="0" borderId="33" xfId="9" applyNumberFormat="1" applyFont="1" applyBorder="1" applyAlignment="1">
      <alignment horizontal="center" vertical="center" wrapText="1"/>
    </xf>
    <xf numFmtId="0" fontId="21" fillId="0" borderId="0" xfId="9" applyFont="1" applyBorder="1" applyAlignment="1">
      <alignment horizontal="center" vertical="center" wrapText="1"/>
    </xf>
    <xf numFmtId="0" fontId="21" fillId="0" borderId="0" xfId="9" applyFont="1" applyFill="1" applyBorder="1" applyAlignment="1">
      <alignment horizontal="center" vertical="center" wrapText="1"/>
    </xf>
    <xf numFmtId="0" fontId="20" fillId="0" borderId="39" xfId="9" applyFont="1" applyBorder="1" applyAlignment="1">
      <alignment horizontal="left" vertical="center" wrapText="1"/>
    </xf>
    <xf numFmtId="0" fontId="20" fillId="0" borderId="13" xfId="9" applyFont="1" applyBorder="1" applyAlignment="1">
      <alignment horizontal="left" vertical="center" wrapText="1"/>
    </xf>
    <xf numFmtId="0" fontId="21" fillId="0" borderId="79" xfId="10" applyNumberFormat="1" applyFont="1" applyBorder="1" applyAlignment="1">
      <alignment horizontal="center" vertical="center" wrapText="1"/>
    </xf>
    <xf numFmtId="0" fontId="21" fillId="0" borderId="47" xfId="10" applyNumberFormat="1" applyFont="1" applyBorder="1" applyAlignment="1">
      <alignment horizontal="center" vertical="center" wrapText="1"/>
    </xf>
    <xf numFmtId="0" fontId="20" fillId="0" borderId="47" xfId="10" applyNumberFormat="1" applyFont="1" applyBorder="1" applyAlignment="1">
      <alignment horizontal="center" vertical="center" wrapText="1"/>
    </xf>
    <xf numFmtId="0" fontId="20" fillId="0" borderId="47" xfId="10" applyNumberFormat="1" applyFont="1" applyBorder="1" applyAlignment="1">
      <alignment horizontal="center" vertical="center"/>
    </xf>
    <xf numFmtId="0" fontId="20" fillId="0" borderId="45" xfId="10" applyNumberFormat="1" applyFont="1" applyBorder="1" applyAlignment="1">
      <alignment horizontal="center" vertical="center"/>
    </xf>
    <xf numFmtId="0" fontId="20" fillId="0" borderId="0" xfId="9" applyFont="1" applyFill="1" applyBorder="1"/>
    <xf numFmtId="0" fontId="20" fillId="0" borderId="0" xfId="9" applyFont="1"/>
    <xf numFmtId="0" fontId="48" fillId="0" borderId="0" xfId="9" applyFont="1" applyFill="1" applyBorder="1" applyAlignment="1">
      <alignment horizontal="center" vertical="center"/>
    </xf>
    <xf numFmtId="0" fontId="21" fillId="0" borderId="5" xfId="9" applyFont="1" applyBorder="1" applyAlignment="1">
      <alignment horizontal="center" vertical="center" wrapText="1"/>
    </xf>
    <xf numFmtId="0" fontId="21" fillId="4" borderId="5" xfId="9" applyFont="1" applyFill="1" applyBorder="1" applyAlignment="1">
      <alignment horizontal="center" vertical="center" wrapText="1"/>
    </xf>
    <xf numFmtId="0" fontId="21" fillId="3" borderId="5" xfId="9" applyFont="1" applyFill="1" applyBorder="1" applyAlignment="1">
      <alignment horizontal="center" vertical="center" wrapText="1"/>
    </xf>
    <xf numFmtId="0" fontId="21" fillId="2" borderId="14" xfId="9" applyFont="1" applyFill="1" applyBorder="1" applyAlignment="1">
      <alignment horizontal="center" vertical="center" wrapText="1"/>
    </xf>
    <xf numFmtId="0" fontId="21" fillId="0" borderId="66" xfId="9" applyFont="1" applyBorder="1" applyAlignment="1">
      <alignment horizontal="center" vertical="center" wrapText="1"/>
    </xf>
    <xf numFmtId="0" fontId="21" fillId="0" borderId="67" xfId="9" applyFont="1" applyBorder="1" applyAlignment="1">
      <alignment horizontal="center" vertical="center" wrapText="1"/>
    </xf>
    <xf numFmtId="0" fontId="21" fillId="0" borderId="68" xfId="9" applyFont="1" applyBorder="1" applyAlignment="1">
      <alignment horizontal="center" vertical="center" wrapText="1"/>
    </xf>
    <xf numFmtId="0" fontId="21" fillId="10" borderId="23" xfId="9" applyFont="1" applyFill="1" applyBorder="1" applyAlignment="1">
      <alignment horizontal="center" vertical="center" wrapText="1"/>
    </xf>
    <xf numFmtId="0" fontId="21" fillId="0" borderId="18" xfId="9" applyFont="1" applyBorder="1" applyAlignment="1">
      <alignment horizontal="center" vertical="center" wrapText="1"/>
    </xf>
    <xf numFmtId="169" fontId="21" fillId="0" borderId="5" xfId="10" applyNumberFormat="1" applyFont="1" applyFill="1" applyBorder="1" applyAlignment="1">
      <alignment horizontal="center" vertical="center" wrapText="1"/>
    </xf>
    <xf numFmtId="0" fontId="21" fillId="0" borderId="14" xfId="9" applyFont="1" applyBorder="1" applyAlignment="1">
      <alignment horizontal="center" vertical="center" wrapText="1"/>
    </xf>
    <xf numFmtId="0" fontId="21" fillId="2" borderId="16" xfId="9" applyFont="1" applyFill="1" applyBorder="1" applyAlignment="1">
      <alignment horizontal="center" vertical="center" wrapText="1"/>
    </xf>
    <xf numFmtId="0" fontId="21" fillId="0" borderId="0" xfId="9" applyFont="1" applyBorder="1" applyAlignment="1">
      <alignment vertical="center"/>
    </xf>
    <xf numFmtId="0" fontId="21" fillId="0" borderId="0" xfId="9" applyFont="1" applyAlignment="1">
      <alignment vertical="center"/>
    </xf>
    <xf numFmtId="0" fontId="21" fillId="0" borderId="0" xfId="9" applyFont="1" applyBorder="1" applyAlignment="1">
      <alignment horizontal="center" vertical="center"/>
    </xf>
    <xf numFmtId="0" fontId="21" fillId="0" borderId="10" xfId="9" applyFont="1" applyBorder="1" applyAlignment="1">
      <alignment horizontal="center" vertical="center" wrapText="1"/>
    </xf>
    <xf numFmtId="0" fontId="21" fillId="0" borderId="13" xfId="9" applyFont="1" applyBorder="1" applyAlignment="1">
      <alignment horizontal="center" vertical="center" wrapText="1"/>
    </xf>
    <xf numFmtId="0" fontId="21" fillId="0" borderId="4" xfId="9" applyFont="1" applyBorder="1" applyAlignment="1">
      <alignment horizontal="center" vertical="center" wrapText="1"/>
    </xf>
    <xf numFmtId="0" fontId="21" fillId="4" borderId="4" xfId="9" applyFont="1" applyFill="1" applyBorder="1" applyAlignment="1">
      <alignment horizontal="center" vertical="center" wrapText="1"/>
    </xf>
    <xf numFmtId="0" fontId="21" fillId="3" borderId="4" xfId="9" applyFont="1" applyFill="1" applyBorder="1" applyAlignment="1">
      <alignment horizontal="center" vertical="center" wrapText="1"/>
    </xf>
    <xf numFmtId="0" fontId="21" fillId="2" borderId="10" xfId="9" applyFont="1" applyFill="1" applyBorder="1" applyAlignment="1">
      <alignment horizontal="center" vertical="center" wrapText="1"/>
    </xf>
    <xf numFmtId="0" fontId="21" fillId="0" borderId="47" xfId="9" applyFont="1" applyBorder="1" applyAlignment="1">
      <alignment horizontal="center" vertical="center" wrapText="1"/>
    </xf>
    <xf numFmtId="169" fontId="21" fillId="0" borderId="4" xfId="10" applyNumberFormat="1" applyFont="1" applyFill="1" applyBorder="1" applyAlignment="1">
      <alignment horizontal="center" vertical="center" wrapText="1"/>
    </xf>
    <xf numFmtId="0" fontId="21" fillId="2" borderId="17" xfId="9" applyFont="1" applyFill="1" applyBorder="1" applyAlignment="1">
      <alignment horizontal="center" vertical="center" wrapText="1"/>
    </xf>
    <xf numFmtId="0" fontId="20" fillId="0" borderId="1" xfId="9" applyFont="1" applyBorder="1" applyAlignment="1">
      <alignment horizontal="left" vertical="center"/>
    </xf>
    <xf numFmtId="0" fontId="20" fillId="4" borderId="1" xfId="9" applyFont="1" applyFill="1" applyBorder="1" applyAlignment="1">
      <alignment horizontal="center" vertical="center" wrapText="1"/>
    </xf>
    <xf numFmtId="0" fontId="20" fillId="3" borderId="1" xfId="9" applyFont="1" applyFill="1" applyBorder="1" applyAlignment="1">
      <alignment horizontal="center" vertical="center" wrapText="1"/>
    </xf>
    <xf numFmtId="0" fontId="20" fillId="2" borderId="1" xfId="9" applyFont="1" applyFill="1" applyBorder="1" applyAlignment="1">
      <alignment horizontal="center" vertical="center" wrapText="1"/>
    </xf>
    <xf numFmtId="168" fontId="46" fillId="0" borderId="1" xfId="10" applyFont="1" applyBorder="1" applyAlignment="1">
      <alignment horizontal="left" vertical="center"/>
    </xf>
    <xf numFmtId="168" fontId="21" fillId="0" borderId="1" xfId="10" applyFont="1" applyBorder="1" applyAlignment="1">
      <alignment horizontal="left" vertical="center"/>
    </xf>
    <xf numFmtId="0" fontId="21" fillId="0" borderId="8" xfId="9" applyFont="1" applyBorder="1" applyAlignment="1">
      <alignment horizontal="center" vertical="center" wrapText="1"/>
    </xf>
    <xf numFmtId="0" fontId="21" fillId="0" borderId="9" xfId="9" applyFont="1" applyBorder="1" applyAlignment="1">
      <alignment horizontal="center" vertical="center" wrapText="1"/>
    </xf>
    <xf numFmtId="0" fontId="21" fillId="2" borderId="69" xfId="9" applyFont="1" applyFill="1" applyBorder="1" applyAlignment="1">
      <alignment horizontal="center" vertical="center" wrapText="1"/>
    </xf>
    <xf numFmtId="168" fontId="20" fillId="2" borderId="1" xfId="3" applyFont="1" applyFill="1" applyBorder="1" applyAlignment="1">
      <alignment horizontal="center" vertical="center" wrapText="1"/>
    </xf>
    <xf numFmtId="168" fontId="21" fillId="0" borderId="1" xfId="9" applyNumberFormat="1" applyFont="1" applyBorder="1" applyAlignment="1">
      <alignment horizontal="center" vertical="center" wrapText="1"/>
    </xf>
    <xf numFmtId="0" fontId="49" fillId="0" borderId="1" xfId="9" applyFont="1" applyBorder="1" applyAlignment="1">
      <alignment horizontal="center" vertical="center" wrapText="1"/>
    </xf>
    <xf numFmtId="2" fontId="21" fillId="0" borderId="34" xfId="9" applyNumberFormat="1" applyFont="1" applyBorder="1" applyAlignment="1">
      <alignment horizontal="center" vertical="center" wrapText="1"/>
    </xf>
    <xf numFmtId="168" fontId="21" fillId="0" borderId="34" xfId="10" applyFont="1" applyBorder="1" applyAlignment="1">
      <alignment horizontal="center" vertical="center"/>
    </xf>
    <xf numFmtId="168" fontId="21" fillId="0" borderId="37" xfId="10" applyFont="1" applyBorder="1" applyAlignment="1">
      <alignment horizontal="center" vertical="center"/>
    </xf>
    <xf numFmtId="168" fontId="21" fillId="0" borderId="0" xfId="9" applyNumberFormat="1" applyFont="1" applyFill="1" applyBorder="1" applyAlignment="1">
      <alignment horizontal="center" vertical="center" wrapText="1"/>
    </xf>
    <xf numFmtId="2" fontId="21" fillId="0" borderId="1" xfId="9" applyNumberFormat="1" applyFont="1" applyBorder="1" applyAlignment="1">
      <alignment horizontal="center" vertical="center" wrapText="1"/>
    </xf>
    <xf numFmtId="168" fontId="21" fillId="0" borderId="1" xfId="10" applyFont="1" applyBorder="1" applyAlignment="1">
      <alignment horizontal="center" vertical="center"/>
    </xf>
    <xf numFmtId="168" fontId="21" fillId="0" borderId="2" xfId="10" applyFont="1" applyBorder="1" applyAlignment="1">
      <alignment horizontal="center" vertical="center"/>
    </xf>
    <xf numFmtId="168" fontId="21" fillId="0" borderId="11" xfId="10" applyFont="1" applyBorder="1" applyAlignment="1">
      <alignment horizontal="center" vertical="center"/>
    </xf>
    <xf numFmtId="168" fontId="21" fillId="0" borderId="12" xfId="10" applyFont="1" applyBorder="1" applyAlignment="1">
      <alignment horizontal="center" vertical="center"/>
    </xf>
    <xf numFmtId="2" fontId="21" fillId="0" borderId="0" xfId="9" applyNumberFormat="1" applyFont="1" applyBorder="1" applyAlignment="1">
      <alignment horizontal="center" vertical="center" wrapText="1"/>
    </xf>
    <xf numFmtId="168" fontId="20" fillId="0" borderId="1" xfId="3" applyFont="1" applyBorder="1" applyAlignment="1">
      <alignment horizontal="center" vertical="center" wrapText="1"/>
    </xf>
    <xf numFmtId="0" fontId="50" fillId="0" borderId="1" xfId="9" applyFont="1" applyBorder="1" applyAlignment="1">
      <alignment horizontal="center" vertical="center" wrapText="1"/>
    </xf>
    <xf numFmtId="2" fontId="21" fillId="0" borderId="29" xfId="9" applyNumberFormat="1" applyFont="1" applyBorder="1" applyAlignment="1">
      <alignment horizontal="center" vertical="center" wrapText="1"/>
    </xf>
    <xf numFmtId="168" fontId="21" fillId="0" borderId="29" xfId="10" applyFont="1" applyBorder="1" applyAlignment="1">
      <alignment horizontal="center" vertical="center"/>
    </xf>
    <xf numFmtId="168" fontId="21" fillId="0" borderId="58" xfId="10" applyFont="1" applyBorder="1" applyAlignment="1">
      <alignment horizontal="center" vertical="center"/>
    </xf>
    <xf numFmtId="168" fontId="20" fillId="0" borderId="0" xfId="9" applyNumberFormat="1" applyFont="1" applyBorder="1"/>
    <xf numFmtId="0" fontId="20" fillId="0" borderId="0" xfId="9" applyFont="1" applyBorder="1"/>
    <xf numFmtId="168" fontId="21" fillId="0" borderId="1" xfId="3" applyFont="1" applyBorder="1" applyAlignment="1">
      <alignment horizontal="center" vertical="center" wrapText="1"/>
    </xf>
    <xf numFmtId="168" fontId="21" fillId="0" borderId="17" xfId="9" applyNumberFormat="1" applyFont="1" applyBorder="1" applyAlignment="1">
      <alignment horizontal="center" vertical="center" wrapText="1"/>
    </xf>
    <xf numFmtId="168" fontId="21" fillId="0" borderId="0" xfId="9" applyNumberFormat="1" applyFont="1" applyFill="1" applyBorder="1" applyAlignment="1">
      <alignment vertical="center"/>
    </xf>
    <xf numFmtId="0" fontId="20" fillId="0" borderId="27" xfId="9" applyFont="1" applyFill="1" applyBorder="1" applyAlignment="1">
      <alignment horizontal="left" vertical="center" wrapText="1"/>
    </xf>
    <xf numFmtId="168" fontId="20" fillId="0" borderId="27" xfId="3" applyFont="1" applyBorder="1" applyAlignment="1">
      <alignment horizontal="center" vertical="center" wrapText="1"/>
    </xf>
    <xf numFmtId="168" fontId="21" fillId="0" borderId="27" xfId="9" applyNumberFormat="1" applyFont="1" applyBorder="1" applyAlignment="1">
      <alignment horizontal="center" vertical="center" wrapText="1"/>
    </xf>
    <xf numFmtId="168" fontId="21" fillId="0" borderId="27" xfId="3" applyFont="1" applyBorder="1" applyAlignment="1">
      <alignment horizontal="center" vertical="center" wrapText="1"/>
    </xf>
    <xf numFmtId="0" fontId="50" fillId="0" borderId="27" xfId="9" applyFont="1" applyBorder="1" applyAlignment="1">
      <alignment horizontal="center" vertical="center" wrapText="1"/>
    </xf>
    <xf numFmtId="168" fontId="46" fillId="0" borderId="27" xfId="10" applyFont="1" applyBorder="1" applyAlignment="1">
      <alignment horizontal="left" vertical="center"/>
    </xf>
    <xf numFmtId="168" fontId="21" fillId="0" borderId="27" xfId="10" applyFont="1" applyBorder="1" applyAlignment="1">
      <alignment horizontal="left" vertical="center"/>
    </xf>
    <xf numFmtId="168" fontId="21" fillId="0" borderId="76" xfId="9" applyNumberFormat="1" applyFont="1" applyBorder="1" applyAlignment="1">
      <alignment horizontal="center" vertical="center" wrapText="1"/>
    </xf>
    <xf numFmtId="168" fontId="20" fillId="0" borderId="34" xfId="9" applyNumberFormat="1" applyFont="1" applyFill="1" applyBorder="1" applyAlignment="1">
      <alignment horizontal="center" vertical="center" wrapText="1"/>
    </xf>
    <xf numFmtId="168" fontId="46" fillId="0" borderId="34" xfId="10" applyFont="1" applyBorder="1" applyAlignment="1">
      <alignment horizontal="left" vertical="center"/>
    </xf>
    <xf numFmtId="168" fontId="21" fillId="0" borderId="34" xfId="10" applyFont="1" applyBorder="1" applyAlignment="1">
      <alignment horizontal="right" vertical="center" wrapText="1"/>
    </xf>
    <xf numFmtId="168" fontId="21" fillId="0" borderId="34" xfId="10" applyFont="1" applyBorder="1" applyAlignment="1">
      <alignment horizontal="left" vertical="center"/>
    </xf>
    <xf numFmtId="168" fontId="21" fillId="0" borderId="35" xfId="10" applyFont="1" applyBorder="1" applyAlignment="1">
      <alignment horizontal="left" vertical="center"/>
    </xf>
    <xf numFmtId="2" fontId="21" fillId="0" borderId="33" xfId="9" applyNumberFormat="1" applyFont="1" applyBorder="1" applyAlignment="1">
      <alignment horizontal="center" vertical="center" wrapText="1"/>
    </xf>
    <xf numFmtId="168" fontId="21" fillId="0" borderId="33" xfId="10" applyFont="1" applyBorder="1" applyAlignment="1">
      <alignment horizontal="center" vertical="center"/>
    </xf>
    <xf numFmtId="168" fontId="21" fillId="0" borderId="54" xfId="10" applyFont="1" applyBorder="1" applyAlignment="1">
      <alignment horizontal="center" vertical="center"/>
    </xf>
    <xf numFmtId="168" fontId="20" fillId="0" borderId="11" xfId="3" applyFont="1" applyBorder="1" applyAlignment="1">
      <alignment horizontal="center" vertical="center" wrapText="1"/>
    </xf>
    <xf numFmtId="168" fontId="20" fillId="0" borderId="11" xfId="9" applyNumberFormat="1" applyFont="1" applyFill="1" applyBorder="1" applyAlignment="1">
      <alignment horizontal="center" vertical="center" wrapText="1"/>
    </xf>
    <xf numFmtId="168" fontId="21" fillId="0" borderId="1" xfId="10" applyFont="1" applyBorder="1" applyAlignment="1">
      <alignment horizontal="right" vertical="center" wrapText="1"/>
    </xf>
    <xf numFmtId="168" fontId="21" fillId="0" borderId="7" xfId="10" applyFont="1" applyBorder="1" applyAlignment="1">
      <alignment horizontal="left" vertical="center"/>
    </xf>
    <xf numFmtId="0" fontId="20" fillId="0" borderId="48" xfId="9" applyFont="1" applyBorder="1" applyAlignment="1">
      <alignment horizontal="center" vertical="center" wrapText="1"/>
    </xf>
    <xf numFmtId="2" fontId="21" fillId="0" borderId="4" xfId="9" applyNumberFormat="1" applyFont="1" applyBorder="1" applyAlignment="1">
      <alignment horizontal="center" vertical="center" wrapText="1"/>
    </xf>
    <xf numFmtId="168" fontId="21" fillId="0" borderId="4" xfId="10" applyFont="1" applyBorder="1" applyAlignment="1">
      <alignment horizontal="center" vertical="center"/>
    </xf>
    <xf numFmtId="168" fontId="21" fillId="0" borderId="46" xfId="10" applyFont="1" applyBorder="1" applyAlignment="1">
      <alignment horizontal="center" vertical="center"/>
    </xf>
    <xf numFmtId="168" fontId="21" fillId="0" borderId="27" xfId="10" applyFont="1" applyBorder="1" applyAlignment="1">
      <alignment horizontal="right" vertical="center" wrapText="1"/>
    </xf>
    <xf numFmtId="168" fontId="21" fillId="0" borderId="26" xfId="10" applyFont="1" applyBorder="1" applyAlignment="1">
      <alignment horizontal="left" vertical="center"/>
    </xf>
    <xf numFmtId="0" fontId="20" fillId="0" borderId="10" xfId="9" applyFont="1" applyBorder="1" applyAlignment="1">
      <alignment horizontal="center" vertical="center" wrapText="1"/>
    </xf>
    <xf numFmtId="168" fontId="20" fillId="0" borderId="13" xfId="9" applyNumberFormat="1" applyFont="1" applyBorder="1" applyAlignment="1">
      <alignment horizontal="center" vertical="center" wrapText="1"/>
    </xf>
    <xf numFmtId="168" fontId="21" fillId="0" borderId="10" xfId="3" applyFont="1" applyBorder="1" applyAlignment="1">
      <alignment horizontal="center" vertical="center" wrapText="1"/>
    </xf>
    <xf numFmtId="0" fontId="20" fillId="0" borderId="47" xfId="9" applyFont="1" applyBorder="1" applyAlignment="1">
      <alignment horizontal="center" vertical="center" wrapText="1"/>
    </xf>
    <xf numFmtId="168" fontId="21" fillId="0" borderId="57" xfId="10" applyFont="1" applyBorder="1" applyAlignment="1">
      <alignment horizontal="left" vertical="center"/>
    </xf>
    <xf numFmtId="168" fontId="21" fillId="0" borderId="19" xfId="10" applyFont="1" applyBorder="1" applyAlignment="1">
      <alignment horizontal="left" vertical="center"/>
    </xf>
    <xf numFmtId="168" fontId="21" fillId="0" borderId="17" xfId="10" applyFont="1" applyBorder="1" applyAlignment="1">
      <alignment horizontal="left" vertical="center"/>
    </xf>
    <xf numFmtId="0" fontId="21" fillId="0" borderId="0" xfId="9" applyFont="1" applyFill="1" applyBorder="1" applyAlignment="1">
      <alignment vertical="center"/>
    </xf>
    <xf numFmtId="0" fontId="20" fillId="0" borderId="30" xfId="9" applyFont="1" applyBorder="1" applyAlignment="1">
      <alignment horizontal="center" vertical="center" wrapText="1"/>
    </xf>
    <xf numFmtId="168" fontId="20" fillId="0" borderId="31" xfId="9" applyNumberFormat="1" applyFont="1" applyBorder="1" applyAlignment="1">
      <alignment horizontal="center" vertical="center" wrapText="1"/>
    </xf>
    <xf numFmtId="168" fontId="21" fillId="0" borderId="30" xfId="3" applyFont="1" applyBorder="1" applyAlignment="1">
      <alignment horizontal="center" vertical="center" wrapText="1"/>
    </xf>
    <xf numFmtId="0" fontId="20" fillId="0" borderId="56" xfId="9" applyFont="1" applyBorder="1" applyAlignment="1">
      <alignment horizontal="center" vertical="center" wrapText="1"/>
    </xf>
    <xf numFmtId="168" fontId="21" fillId="0" borderId="30" xfId="10" applyFont="1" applyBorder="1" applyAlignment="1">
      <alignment horizontal="left" vertical="center"/>
    </xf>
    <xf numFmtId="2" fontId="21" fillId="0" borderId="12" xfId="9" applyNumberFormat="1" applyFont="1" applyBorder="1" applyAlignment="1">
      <alignment horizontal="center" vertical="center" wrapText="1"/>
    </xf>
    <xf numFmtId="0" fontId="20" fillId="0" borderId="4" xfId="9" applyFont="1" applyFill="1" applyBorder="1" applyAlignment="1">
      <alignment horizontal="left" vertical="center" wrapText="1"/>
    </xf>
    <xf numFmtId="0" fontId="20" fillId="0" borderId="13" xfId="9" applyFont="1" applyBorder="1" applyAlignment="1">
      <alignment horizontal="center" vertical="center" wrapText="1"/>
    </xf>
    <xf numFmtId="0" fontId="21" fillId="0" borderId="45" xfId="9" applyNumberFormat="1" applyFont="1" applyBorder="1" applyAlignment="1">
      <alignment horizontal="center" vertical="center"/>
    </xf>
    <xf numFmtId="2" fontId="21" fillId="0" borderId="11" xfId="9" applyNumberFormat="1" applyFont="1" applyBorder="1" applyAlignment="1">
      <alignment horizontal="center" vertical="center" wrapText="1"/>
    </xf>
    <xf numFmtId="168" fontId="21" fillId="0" borderId="57" xfId="10" applyFont="1" applyBorder="1" applyAlignment="1">
      <alignment horizontal="center" vertical="center"/>
    </xf>
    <xf numFmtId="0" fontId="21" fillId="0" borderId="47" xfId="9" applyNumberFormat="1" applyFont="1" applyBorder="1" applyAlignment="1">
      <alignment horizontal="center" vertical="center"/>
    </xf>
    <xf numFmtId="0" fontId="20" fillId="0" borderId="31" xfId="9" applyFont="1" applyBorder="1" applyAlignment="1">
      <alignment horizontal="center" vertical="center" wrapText="1"/>
    </xf>
    <xf numFmtId="2" fontId="21" fillId="0" borderId="27" xfId="9" applyNumberFormat="1" applyFont="1" applyBorder="1" applyAlignment="1">
      <alignment horizontal="center" vertical="center" wrapText="1"/>
    </xf>
    <xf numFmtId="168" fontId="21" fillId="0" borderId="27" xfId="10" applyFont="1" applyBorder="1" applyAlignment="1">
      <alignment horizontal="center" vertical="center"/>
    </xf>
    <xf numFmtId="168" fontId="21" fillId="0" borderId="53" xfId="10" applyFont="1" applyBorder="1" applyAlignment="1">
      <alignment horizontal="center" vertical="center"/>
    </xf>
    <xf numFmtId="168" fontId="21" fillId="0" borderId="29" xfId="10" applyFont="1" applyFill="1" applyBorder="1" applyAlignment="1">
      <alignment horizontal="left" vertical="center"/>
    </xf>
    <xf numFmtId="2" fontId="20" fillId="0" borderId="0" xfId="9" applyNumberFormat="1" applyFont="1" applyBorder="1" applyAlignment="1">
      <alignment wrapText="1"/>
    </xf>
    <xf numFmtId="0" fontId="20" fillId="0" borderId="28" xfId="9" applyFont="1" applyFill="1" applyBorder="1" applyAlignment="1">
      <alignment horizontal="left" vertical="center" wrapText="1"/>
    </xf>
    <xf numFmtId="168" fontId="46" fillId="0" borderId="28" xfId="10" applyFont="1" applyBorder="1" applyAlignment="1">
      <alignment horizontal="left" vertical="center"/>
    </xf>
    <xf numFmtId="168" fontId="21" fillId="0" borderId="11" xfId="10" applyFont="1" applyBorder="1" applyAlignment="1">
      <alignment horizontal="left" vertical="center"/>
    </xf>
    <xf numFmtId="168" fontId="21" fillId="0" borderId="15" xfId="10" applyFont="1" applyBorder="1" applyAlignment="1">
      <alignment horizontal="left" vertical="center"/>
    </xf>
    <xf numFmtId="2" fontId="21" fillId="0" borderId="28" xfId="9" applyNumberFormat="1" applyFont="1" applyBorder="1" applyAlignment="1">
      <alignment horizontal="center" vertical="center" wrapText="1"/>
    </xf>
    <xf numFmtId="168" fontId="21" fillId="0" borderId="28" xfId="10" applyFont="1" applyBorder="1" applyAlignment="1">
      <alignment horizontal="center" vertical="center"/>
    </xf>
    <xf numFmtId="168" fontId="21" fillId="0" borderId="30" xfId="10" applyFont="1" applyBorder="1" applyAlignment="1">
      <alignment horizontal="center" vertical="center"/>
    </xf>
    <xf numFmtId="168" fontId="21" fillId="0" borderId="60" xfId="10" applyFont="1" applyBorder="1" applyAlignment="1">
      <alignment horizontal="left" vertical="center"/>
    </xf>
    <xf numFmtId="0" fontId="49" fillId="0" borderId="32" xfId="9" applyFont="1" applyBorder="1" applyAlignment="1">
      <alignment horizontal="left" vertical="center" wrapText="1"/>
    </xf>
    <xf numFmtId="168" fontId="20" fillId="0" borderId="32" xfId="3" applyFont="1" applyBorder="1" applyAlignment="1">
      <alignment horizontal="center" vertical="center" wrapText="1"/>
    </xf>
    <xf numFmtId="168" fontId="20" fillId="0" borderId="32" xfId="9" applyNumberFormat="1" applyFont="1" applyFill="1" applyBorder="1" applyAlignment="1">
      <alignment horizontal="center" vertical="center" wrapText="1"/>
    </xf>
    <xf numFmtId="168" fontId="20" fillId="0" borderId="32" xfId="9" applyNumberFormat="1" applyFont="1" applyBorder="1" applyAlignment="1">
      <alignment horizontal="center" vertical="center" wrapText="1"/>
    </xf>
    <xf numFmtId="168" fontId="21" fillId="0" borderId="38" xfId="3" applyFont="1" applyBorder="1" applyAlignment="1">
      <alignment horizontal="center" vertical="center" wrapText="1"/>
    </xf>
    <xf numFmtId="0" fontId="20" fillId="0" borderId="59" xfId="9" applyFont="1" applyBorder="1" applyAlignment="1">
      <alignment horizontal="center" vertical="center" wrapText="1"/>
    </xf>
    <xf numFmtId="0" fontId="50" fillId="0" borderId="32" xfId="9" applyFont="1" applyBorder="1" applyAlignment="1">
      <alignment horizontal="center" vertical="center" wrapText="1"/>
    </xf>
    <xf numFmtId="168" fontId="46" fillId="0" borderId="32" xfId="10" applyFont="1" applyBorder="1" applyAlignment="1">
      <alignment horizontal="left" vertical="center"/>
    </xf>
    <xf numFmtId="2" fontId="21" fillId="0" borderId="32" xfId="9" applyNumberFormat="1" applyFont="1" applyBorder="1" applyAlignment="1">
      <alignment horizontal="center" vertical="center" wrapText="1"/>
    </xf>
    <xf numFmtId="168" fontId="21" fillId="0" borderId="32" xfId="10" applyFont="1" applyBorder="1" applyAlignment="1">
      <alignment horizontal="center" vertical="center"/>
    </xf>
    <xf numFmtId="168" fontId="21" fillId="0" borderId="65" xfId="10" applyFont="1" applyBorder="1" applyAlignment="1">
      <alignment horizontal="center" vertical="center"/>
    </xf>
    <xf numFmtId="168" fontId="21" fillId="0" borderId="42" xfId="10" applyFont="1" applyBorder="1" applyAlignment="1">
      <alignment horizontal="left" vertical="center"/>
    </xf>
    <xf numFmtId="168" fontId="21" fillId="0" borderId="61" xfId="10" applyFont="1" applyFill="1" applyBorder="1" applyAlignment="1">
      <alignment horizontal="left" vertical="center"/>
    </xf>
    <xf numFmtId="0" fontId="20" fillId="0" borderId="11" xfId="9" applyFont="1" applyBorder="1" applyAlignment="1">
      <alignment horizontal="center" vertical="center"/>
    </xf>
    <xf numFmtId="168" fontId="46" fillId="0" borderId="11" xfId="10" applyFont="1" applyBorder="1" applyAlignment="1">
      <alignment horizontal="left" vertical="center"/>
    </xf>
    <xf numFmtId="168" fontId="46" fillId="0" borderId="6" xfId="10" applyFont="1" applyBorder="1" applyAlignment="1">
      <alignment horizontal="left" vertical="center"/>
    </xf>
    <xf numFmtId="168" fontId="21" fillId="0" borderId="15" xfId="10" applyFont="1" applyBorder="1" applyAlignment="1">
      <alignment horizontal="center" vertical="center"/>
    </xf>
    <xf numFmtId="168" fontId="21" fillId="0" borderId="7" xfId="10" applyFont="1" applyBorder="1" applyAlignment="1">
      <alignment horizontal="center" vertical="center"/>
    </xf>
    <xf numFmtId="0" fontId="20" fillId="0" borderId="1" xfId="9" applyFont="1" applyBorder="1" applyAlignment="1">
      <alignment horizontal="center" vertical="center"/>
    </xf>
    <xf numFmtId="0" fontId="20" fillId="10" borderId="0" xfId="9" applyFont="1" applyFill="1" applyAlignment="1">
      <alignment horizontal="left" vertical="center"/>
    </xf>
    <xf numFmtId="2" fontId="21" fillId="0" borderId="5" xfId="9" applyNumberFormat="1" applyFont="1" applyBorder="1" applyAlignment="1">
      <alignment horizontal="center" vertical="center" wrapText="1"/>
    </xf>
    <xf numFmtId="168" fontId="21" fillId="0" borderId="5" xfId="10" applyFont="1" applyBorder="1" applyAlignment="1">
      <alignment horizontal="center" vertical="center"/>
    </xf>
    <xf numFmtId="168" fontId="21" fillId="0" borderId="14" xfId="10" applyFont="1" applyBorder="1" applyAlignment="1">
      <alignment horizontal="center" vertical="center"/>
    </xf>
    <xf numFmtId="168" fontId="20" fillId="0" borderId="1" xfId="3" applyFont="1" applyFill="1" applyBorder="1" applyAlignment="1">
      <alignment horizontal="center" vertical="center" wrapText="1"/>
    </xf>
    <xf numFmtId="168" fontId="20" fillId="0" borderId="7" xfId="9" applyNumberFormat="1" applyFont="1" applyBorder="1" applyAlignment="1">
      <alignment horizontal="center" vertical="center" wrapText="1"/>
    </xf>
    <xf numFmtId="2" fontId="21" fillId="0" borderId="9" xfId="9" applyNumberFormat="1" applyFont="1" applyBorder="1" applyAlignment="1">
      <alignment horizontal="center" vertical="center" wrapText="1"/>
    </xf>
    <xf numFmtId="168" fontId="21" fillId="0" borderId="9" xfId="10" applyFont="1" applyBorder="1" applyAlignment="1">
      <alignment horizontal="center" vertical="center"/>
    </xf>
    <xf numFmtId="0" fontId="20" fillId="0" borderId="1" xfId="9" applyFont="1" applyFill="1" applyBorder="1" applyAlignment="1">
      <alignment horizontal="left" vertical="center"/>
    </xf>
    <xf numFmtId="168" fontId="21" fillId="0" borderId="7" xfId="9" applyNumberFormat="1" applyFont="1" applyBorder="1" applyAlignment="1">
      <alignment horizontal="center" vertical="center" wrapText="1"/>
    </xf>
    <xf numFmtId="165" fontId="20" fillId="0" borderId="1" xfId="9" applyNumberFormat="1" applyFont="1" applyFill="1" applyBorder="1" applyAlignment="1">
      <alignment horizontal="center" vertical="center" wrapText="1"/>
    </xf>
    <xf numFmtId="168" fontId="20" fillId="0" borderId="1" xfId="3" applyFont="1" applyBorder="1" applyAlignment="1">
      <alignment horizontal="center" vertical="center"/>
    </xf>
    <xf numFmtId="0" fontId="50" fillId="0" borderId="11" xfId="9" applyFont="1" applyBorder="1" applyAlignment="1">
      <alignment horizontal="center" vertical="center" wrapText="1"/>
    </xf>
    <xf numFmtId="165" fontId="20" fillId="0" borderId="4" xfId="9" applyNumberFormat="1" applyFont="1" applyFill="1" applyBorder="1" applyAlignment="1">
      <alignment horizontal="center" vertical="center" wrapText="1"/>
    </xf>
    <xf numFmtId="0" fontId="20" fillId="0" borderId="7" xfId="9" applyFont="1" applyBorder="1" applyAlignment="1">
      <alignment horizontal="center" vertical="center" wrapText="1"/>
    </xf>
    <xf numFmtId="0" fontId="20" fillId="0" borderId="2" xfId="9" applyFont="1" applyBorder="1" applyAlignment="1">
      <alignment horizontal="center" vertical="center" wrapText="1"/>
    </xf>
    <xf numFmtId="165" fontId="20" fillId="0" borderId="4" xfId="9" applyNumberFormat="1" applyFont="1" applyBorder="1" applyAlignment="1">
      <alignment horizontal="left" vertical="center" wrapText="1"/>
    </xf>
    <xf numFmtId="0" fontId="20" fillId="0" borderId="3" xfId="9" applyFont="1" applyFill="1" applyBorder="1" applyAlignment="1">
      <alignment horizontal="center" vertical="center" wrapText="1"/>
    </xf>
    <xf numFmtId="0" fontId="20" fillId="0" borderId="0" xfId="9" applyFont="1" applyBorder="1" applyAlignment="1">
      <alignment horizontal="center" vertical="center"/>
    </xf>
    <xf numFmtId="0" fontId="20" fillId="0" borderId="1" xfId="9" applyFont="1" applyBorder="1" applyAlignment="1">
      <alignment vertical="center" wrapText="1"/>
    </xf>
    <xf numFmtId="0" fontId="50" fillId="0" borderId="1" xfId="9" quotePrefix="1" applyFont="1" applyBorder="1" applyAlignment="1">
      <alignment horizontal="center" vertical="center" wrapText="1"/>
    </xf>
    <xf numFmtId="169" fontId="46" fillId="0" borderId="0" xfId="10" applyNumberFormat="1" applyFont="1" applyFill="1" applyBorder="1" applyAlignment="1">
      <alignment horizontal="center" vertical="center"/>
    </xf>
    <xf numFmtId="0" fontId="20" fillId="0" borderId="15" xfId="9" applyFont="1" applyBorder="1" applyAlignment="1">
      <alignment horizontal="center" vertical="center" wrapText="1"/>
    </xf>
    <xf numFmtId="168" fontId="20" fillId="0" borderId="15" xfId="9" applyNumberFormat="1" applyFont="1" applyBorder="1" applyAlignment="1">
      <alignment horizontal="center" vertical="center" wrapText="1"/>
    </xf>
    <xf numFmtId="0" fontId="20" fillId="0" borderId="0" xfId="9" applyNumberFormat="1" applyFont="1" applyBorder="1" applyAlignment="1">
      <alignment horizontal="center" vertical="center"/>
    </xf>
    <xf numFmtId="0" fontId="20" fillId="0" borderId="8" xfId="9" applyFont="1" applyFill="1" applyBorder="1" applyAlignment="1">
      <alignment horizontal="center" vertical="center" wrapText="1"/>
    </xf>
    <xf numFmtId="0" fontId="50" fillId="0" borderId="5" xfId="9" applyFont="1" applyBorder="1" applyAlignment="1">
      <alignment horizontal="center" vertical="center" wrapText="1"/>
    </xf>
    <xf numFmtId="0" fontId="20" fillId="0" borderId="44" xfId="9" applyFont="1" applyFill="1" applyBorder="1" applyAlignment="1">
      <alignment horizontal="center" vertical="center" wrapText="1"/>
    </xf>
    <xf numFmtId="168" fontId="21" fillId="0" borderId="43" xfId="10" applyFont="1" applyBorder="1" applyAlignment="1">
      <alignment horizontal="left" vertical="center"/>
    </xf>
    <xf numFmtId="165" fontId="20" fillId="0" borderId="11" xfId="9" applyNumberFormat="1" applyFont="1" applyBorder="1" applyAlignment="1">
      <alignment horizontal="left" vertical="center" wrapText="1"/>
    </xf>
    <xf numFmtId="168" fontId="21" fillId="0" borderId="10" xfId="10" applyFont="1" applyBorder="1" applyAlignment="1">
      <alignment horizontal="center" vertical="center"/>
    </xf>
    <xf numFmtId="168" fontId="20" fillId="0" borderId="10" xfId="9" applyNumberFormat="1" applyFont="1" applyBorder="1" applyAlignment="1">
      <alignment horizontal="center" vertical="center" wrapText="1"/>
    </xf>
    <xf numFmtId="0" fontId="50" fillId="0" borderId="5" xfId="9" quotePrefix="1" applyFont="1" applyBorder="1" applyAlignment="1">
      <alignment horizontal="center" vertical="center" wrapText="1"/>
    </xf>
    <xf numFmtId="0" fontId="20" fillId="0" borderId="5" xfId="9" applyFont="1" applyBorder="1" applyAlignment="1">
      <alignment horizontal="center" vertical="center"/>
    </xf>
    <xf numFmtId="168" fontId="46" fillId="0" borderId="5" xfId="10" applyFont="1" applyBorder="1" applyAlignment="1">
      <alignment horizontal="left" vertical="center"/>
    </xf>
    <xf numFmtId="168" fontId="21" fillId="0" borderId="5" xfId="10" applyFont="1" applyBorder="1" applyAlignment="1">
      <alignment horizontal="left" vertical="center"/>
    </xf>
    <xf numFmtId="168" fontId="21" fillId="0" borderId="14" xfId="10" applyFont="1" applyBorder="1" applyAlignment="1">
      <alignment horizontal="left" vertical="center"/>
    </xf>
    <xf numFmtId="0" fontId="50" fillId="0" borderId="11" xfId="9" quotePrefix="1" applyFont="1" applyBorder="1" applyAlignment="1">
      <alignment horizontal="center" vertical="center" wrapText="1"/>
    </xf>
    <xf numFmtId="0" fontId="20" fillId="2" borderId="11" xfId="9" applyFont="1" applyFill="1" applyBorder="1" applyAlignment="1">
      <alignment horizontal="center" vertical="center" wrapText="1"/>
    </xf>
    <xf numFmtId="0" fontId="20" fillId="0" borderId="8" xfId="9" applyFont="1" applyBorder="1" applyAlignment="1">
      <alignment horizontal="center" vertical="center" wrapText="1"/>
    </xf>
    <xf numFmtId="0" fontId="20" fillId="0" borderId="22" xfId="9" applyFont="1" applyBorder="1"/>
    <xf numFmtId="168" fontId="20" fillId="0" borderId="1" xfId="9" applyNumberFormat="1" applyFont="1" applyFill="1" applyBorder="1" applyAlignment="1">
      <alignment horizontal="center" vertical="center" wrapText="1"/>
    </xf>
    <xf numFmtId="0" fontId="20" fillId="2" borderId="27" xfId="9" applyFont="1" applyFill="1" applyBorder="1" applyAlignment="1">
      <alignment horizontal="center" vertical="center" wrapText="1"/>
    </xf>
    <xf numFmtId="168" fontId="20" fillId="0" borderId="30" xfId="9" applyNumberFormat="1" applyFont="1" applyBorder="1" applyAlignment="1">
      <alignment horizontal="center" vertical="center" wrapText="1"/>
    </xf>
    <xf numFmtId="0" fontId="20" fillId="0" borderId="44" xfId="9" applyFont="1" applyBorder="1" applyAlignment="1">
      <alignment horizontal="center" vertical="center" wrapText="1"/>
    </xf>
    <xf numFmtId="0" fontId="20" fillId="0" borderId="27" xfId="9" applyFont="1" applyBorder="1" applyAlignment="1">
      <alignment horizontal="center" vertical="center"/>
    </xf>
    <xf numFmtId="0" fontId="20" fillId="0" borderId="11" xfId="9" applyFont="1" applyBorder="1" applyAlignment="1">
      <alignment horizontal="left" vertical="center"/>
    </xf>
    <xf numFmtId="0" fontId="21" fillId="0" borderId="11" xfId="9" applyFont="1" applyBorder="1" applyAlignment="1">
      <alignment horizontal="center" vertical="center"/>
    </xf>
    <xf numFmtId="168" fontId="20" fillId="0" borderId="11" xfId="3" applyFont="1" applyFill="1" applyBorder="1" applyAlignment="1">
      <alignment horizontal="center" vertical="center" wrapText="1"/>
    </xf>
    <xf numFmtId="0" fontId="21" fillId="0" borderId="1" xfId="9" applyFont="1" applyBorder="1" applyAlignment="1">
      <alignment horizontal="center" vertical="center"/>
    </xf>
    <xf numFmtId="0" fontId="20" fillId="0" borderId="18" xfId="9" applyFont="1" applyBorder="1" applyAlignment="1">
      <alignment horizontal="center" vertical="center" wrapText="1"/>
    </xf>
    <xf numFmtId="168" fontId="46" fillId="0" borderId="5" xfId="10" applyFont="1" applyBorder="1" applyAlignment="1">
      <alignment horizontal="center" vertical="center"/>
    </xf>
    <xf numFmtId="164" fontId="20" fillId="0" borderId="1" xfId="9" applyNumberFormat="1" applyFont="1" applyBorder="1" applyAlignment="1">
      <alignment horizontal="left" vertical="center" wrapText="1"/>
    </xf>
    <xf numFmtId="0" fontId="20" fillId="0" borderId="18" xfId="9" applyFont="1" applyFill="1" applyBorder="1" applyAlignment="1">
      <alignment horizontal="center" vertical="center" wrapText="1"/>
    </xf>
    <xf numFmtId="0" fontId="20" fillId="0" borderId="0" xfId="9" applyFont="1" applyAlignment="1">
      <alignment horizontal="center" vertical="center"/>
    </xf>
    <xf numFmtId="169" fontId="46" fillId="0" borderId="0" xfId="10" applyNumberFormat="1" applyFont="1" applyFill="1" applyAlignment="1">
      <alignment horizontal="center" vertical="center"/>
    </xf>
    <xf numFmtId="0" fontId="21" fillId="0" borderId="0" xfId="9" applyFont="1" applyAlignment="1">
      <alignment horizontal="center" vertical="center"/>
    </xf>
    <xf numFmtId="164" fontId="20" fillId="0" borderId="5" xfId="9" applyNumberFormat="1" applyFont="1" applyBorder="1" applyAlignment="1">
      <alignment horizontal="left" vertical="center" wrapText="1"/>
    </xf>
    <xf numFmtId="168" fontId="20" fillId="0" borderId="5" xfId="3" applyFont="1" applyFill="1" applyBorder="1" applyAlignment="1">
      <alignment horizontal="center" vertical="center" wrapText="1"/>
    </xf>
    <xf numFmtId="168" fontId="20" fillId="0" borderId="14" xfId="9" applyNumberFormat="1" applyFont="1" applyBorder="1" applyAlignment="1">
      <alignment horizontal="center" vertical="center" wrapText="1"/>
    </xf>
    <xf numFmtId="0" fontId="20" fillId="0" borderId="27" xfId="9" applyFont="1" applyFill="1" applyBorder="1" applyAlignment="1">
      <alignment horizontal="center" vertical="center" wrapText="1"/>
    </xf>
    <xf numFmtId="0" fontId="20" fillId="0" borderId="43" xfId="9" applyFont="1" applyFill="1" applyBorder="1" applyAlignment="1">
      <alignment horizontal="center" vertical="center" wrapText="1"/>
    </xf>
    <xf numFmtId="0" fontId="20" fillId="0" borderId="48" xfId="9" applyFont="1" applyFill="1" applyBorder="1" applyAlignment="1">
      <alignment horizontal="center" vertical="center" wrapText="1"/>
    </xf>
    <xf numFmtId="0" fontId="20" fillId="0" borderId="21" xfId="9" applyFont="1" applyBorder="1"/>
    <xf numFmtId="0" fontId="20" fillId="2" borderId="1" xfId="9" applyFont="1" applyFill="1" applyBorder="1" applyAlignment="1">
      <alignment horizontal="left" vertical="center" wrapText="1"/>
    </xf>
    <xf numFmtId="0" fontId="20" fillId="0" borderId="1" xfId="9" applyFont="1" applyBorder="1"/>
    <xf numFmtId="0" fontId="20" fillId="0" borderId="7" xfId="9" applyFont="1" applyBorder="1"/>
    <xf numFmtId="0" fontId="20" fillId="0" borderId="1" xfId="9" quotePrefix="1" applyFont="1" applyBorder="1" applyAlignment="1">
      <alignment horizontal="center" vertical="center" wrapText="1"/>
    </xf>
    <xf numFmtId="0" fontId="20" fillId="0" borderId="15" xfId="9" applyFont="1" applyBorder="1"/>
    <xf numFmtId="168" fontId="20" fillId="0" borderId="15" xfId="9" applyNumberFormat="1" applyFont="1" applyFill="1" applyBorder="1" applyAlignment="1">
      <alignment horizontal="center" vertical="center" wrapText="1"/>
    </xf>
    <xf numFmtId="168" fontId="20" fillId="0" borderId="5" xfId="3" applyFont="1" applyBorder="1" applyAlignment="1">
      <alignment horizontal="center" vertical="center" wrapText="1"/>
    </xf>
    <xf numFmtId="0" fontId="20" fillId="0" borderId="14" xfId="9" applyFont="1" applyBorder="1" applyAlignment="1">
      <alignment horizontal="center" vertical="center" wrapText="1"/>
    </xf>
    <xf numFmtId="0" fontId="20" fillId="0" borderId="34" xfId="9" applyFont="1" applyFill="1" applyBorder="1" applyAlignment="1">
      <alignment horizontal="left" vertical="center" wrapText="1"/>
    </xf>
    <xf numFmtId="0" fontId="20" fillId="0" borderId="35" xfId="9" applyFont="1" applyFill="1" applyBorder="1" applyAlignment="1">
      <alignment horizontal="center" vertical="center" wrapText="1"/>
    </xf>
    <xf numFmtId="0" fontId="20" fillId="0" borderId="37" xfId="9" applyFont="1" applyFill="1" applyBorder="1" applyAlignment="1">
      <alignment horizontal="center" vertical="center" wrapText="1"/>
    </xf>
    <xf numFmtId="0" fontId="50" fillId="0" borderId="51" xfId="9" applyFont="1" applyFill="1" applyBorder="1" applyAlignment="1">
      <alignment horizontal="center" vertical="center" wrapText="1"/>
    </xf>
    <xf numFmtId="0" fontId="20" fillId="0" borderId="3" xfId="9" applyNumberFormat="1" applyFont="1" applyBorder="1" applyAlignment="1">
      <alignment horizontal="center" vertical="center"/>
    </xf>
    <xf numFmtId="0" fontId="20" fillId="0" borderId="11" xfId="9" applyFont="1" applyFill="1" applyBorder="1" applyAlignment="1">
      <alignment horizontal="left" vertical="center" wrapText="1"/>
    </xf>
    <xf numFmtId="0" fontId="20" fillId="0" borderId="15" xfId="9" applyFont="1" applyFill="1" applyBorder="1" applyAlignment="1">
      <alignment horizontal="center" vertical="center" wrapText="1"/>
    </xf>
    <xf numFmtId="0" fontId="50" fillId="0" borderId="25" xfId="9" applyFont="1" applyFill="1" applyBorder="1" applyAlignment="1">
      <alignment horizontal="center" vertical="center" wrapText="1"/>
    </xf>
    <xf numFmtId="0" fontId="20" fillId="0" borderId="7" xfId="9" applyFont="1" applyBorder="1" applyAlignment="1">
      <alignment horizontal="left" vertical="center" wrapText="1"/>
    </xf>
    <xf numFmtId="0" fontId="20" fillId="0" borderId="25" xfId="9" applyNumberFormat="1" applyFont="1" applyBorder="1" applyAlignment="1">
      <alignment horizontal="center" vertical="center"/>
    </xf>
    <xf numFmtId="168" fontId="21" fillId="0" borderId="4" xfId="10" applyFont="1" applyBorder="1" applyAlignment="1">
      <alignment horizontal="left" vertical="center"/>
    </xf>
    <xf numFmtId="168" fontId="21" fillId="0" borderId="10" xfId="10" applyFont="1" applyBorder="1" applyAlignment="1">
      <alignment horizontal="left" vertical="center"/>
    </xf>
    <xf numFmtId="168" fontId="20" fillId="0" borderId="1" xfId="9" applyNumberFormat="1" applyFont="1" applyBorder="1" applyAlignment="1">
      <alignment horizontal="center" vertical="center" wrapText="1"/>
    </xf>
    <xf numFmtId="168" fontId="21" fillId="0" borderId="1" xfId="3" applyFont="1" applyFill="1" applyBorder="1" applyAlignment="1">
      <alignment horizontal="center" vertical="center" wrapText="1"/>
    </xf>
    <xf numFmtId="2" fontId="20" fillId="0" borderId="1" xfId="9" applyNumberFormat="1" applyFont="1" applyBorder="1" applyAlignment="1">
      <alignment horizontal="right" vertical="center"/>
    </xf>
    <xf numFmtId="2" fontId="21" fillId="0" borderId="1" xfId="9" applyNumberFormat="1" applyFont="1" applyBorder="1" applyAlignment="1">
      <alignment horizontal="right" vertical="center"/>
    </xf>
    <xf numFmtId="0" fontId="20" fillId="0" borderId="72" xfId="9" applyFont="1" applyBorder="1"/>
    <xf numFmtId="0" fontId="20" fillId="0" borderId="73" xfId="9" applyFont="1" applyBorder="1"/>
    <xf numFmtId="0" fontId="20" fillId="0" borderId="29" xfId="9" applyFont="1" applyBorder="1"/>
    <xf numFmtId="0" fontId="20" fillId="0" borderId="58" xfId="9" applyFont="1" applyBorder="1"/>
    <xf numFmtId="0" fontId="21" fillId="0" borderId="60" xfId="9" applyFont="1" applyBorder="1" applyAlignment="1">
      <alignment horizontal="center" vertical="center" wrapText="1"/>
    </xf>
    <xf numFmtId="168" fontId="21" fillId="0" borderId="49" xfId="10" applyFont="1" applyBorder="1" applyAlignment="1">
      <alignment horizontal="center" vertical="center"/>
    </xf>
    <xf numFmtId="0" fontId="20" fillId="0" borderId="35" xfId="9" applyFont="1" applyBorder="1" applyAlignment="1">
      <alignment horizontal="center" vertical="center" wrapText="1"/>
    </xf>
    <xf numFmtId="0" fontId="20" fillId="0" borderId="37" xfId="9" applyFont="1" applyBorder="1" applyAlignment="1">
      <alignment horizontal="center" vertical="center" wrapText="1"/>
    </xf>
    <xf numFmtId="0" fontId="20" fillId="0" borderId="33" xfId="9" applyFont="1" applyBorder="1" applyAlignment="1">
      <alignment horizontal="center" vertical="center" wrapText="1"/>
    </xf>
    <xf numFmtId="2" fontId="20" fillId="0" borderId="33" xfId="9" applyNumberFormat="1" applyFont="1" applyBorder="1" applyAlignment="1">
      <alignment horizontal="right" vertical="center"/>
    </xf>
    <xf numFmtId="2" fontId="21" fillId="0" borderId="34" xfId="9" applyNumberFormat="1" applyFont="1" applyBorder="1" applyAlignment="1">
      <alignment horizontal="right" vertical="center"/>
    </xf>
    <xf numFmtId="168" fontId="21" fillId="0" borderId="52" xfId="10" applyFont="1" applyBorder="1" applyAlignment="1">
      <alignment horizontal="left" vertical="center"/>
    </xf>
    <xf numFmtId="168" fontId="21" fillId="0" borderId="35" xfId="10" applyFont="1" applyBorder="1" applyAlignment="1">
      <alignment horizontal="center" vertical="center"/>
    </xf>
    <xf numFmtId="2" fontId="21" fillId="0" borderId="11" xfId="9" applyNumberFormat="1" applyFont="1" applyBorder="1" applyAlignment="1">
      <alignment horizontal="right" vertical="center"/>
    </xf>
    <xf numFmtId="2" fontId="20" fillId="0" borderId="27" xfId="9" applyNumberFormat="1" applyFont="1" applyBorder="1" applyAlignment="1">
      <alignment horizontal="right" vertical="center"/>
    </xf>
    <xf numFmtId="2" fontId="21" fillId="0" borderId="27" xfId="9" applyNumberFormat="1" applyFont="1" applyBorder="1" applyAlignment="1">
      <alignment horizontal="right" vertical="center"/>
    </xf>
    <xf numFmtId="0" fontId="20" fillId="0" borderId="71" xfId="9" applyFont="1" applyBorder="1"/>
    <xf numFmtId="0" fontId="21" fillId="0" borderId="32" xfId="9" applyFont="1" applyFill="1" applyBorder="1" applyAlignment="1">
      <alignment vertical="center"/>
    </xf>
    <xf numFmtId="0" fontId="20" fillId="0" borderId="32" xfId="9" applyFont="1" applyFill="1" applyBorder="1" applyAlignment="1">
      <alignment vertical="center"/>
    </xf>
    <xf numFmtId="0" fontId="20" fillId="0" borderId="32" xfId="9" applyFont="1" applyBorder="1" applyAlignment="1">
      <alignment vertical="center"/>
    </xf>
    <xf numFmtId="0" fontId="20" fillId="0" borderId="32" xfId="9" applyFont="1" applyBorder="1" applyAlignment="1">
      <alignment horizontal="center" vertical="center"/>
    </xf>
    <xf numFmtId="0" fontId="21" fillId="0" borderId="30" xfId="9" applyFont="1" applyBorder="1" applyAlignment="1">
      <alignment horizontal="center" vertical="center"/>
    </xf>
    <xf numFmtId="0" fontId="20" fillId="0" borderId="56" xfId="9" applyFont="1" applyBorder="1" applyAlignment="1">
      <alignment horizontal="center" vertical="center"/>
    </xf>
    <xf numFmtId="0" fontId="20" fillId="0" borderId="28" xfId="9" applyFont="1" applyBorder="1" applyAlignment="1">
      <alignment vertical="center" wrapText="1"/>
    </xf>
    <xf numFmtId="0" fontId="20" fillId="0" borderId="28" xfId="9" applyFont="1" applyBorder="1" applyAlignment="1">
      <alignment horizontal="center" vertical="center"/>
    </xf>
    <xf numFmtId="0" fontId="20" fillId="0" borderId="28" xfId="9" applyFont="1" applyBorder="1" applyAlignment="1">
      <alignment vertical="center"/>
    </xf>
    <xf numFmtId="0" fontId="21" fillId="0" borderId="28" xfId="9" applyFont="1" applyBorder="1" applyAlignment="1">
      <alignment vertical="center"/>
    </xf>
    <xf numFmtId="0" fontId="21" fillId="0" borderId="30" xfId="9" applyFont="1" applyBorder="1" applyAlignment="1">
      <alignment vertical="center"/>
    </xf>
    <xf numFmtId="0" fontId="21" fillId="0" borderId="42" xfId="9" applyFont="1" applyBorder="1" applyAlignment="1">
      <alignment horizontal="center" vertical="center"/>
    </xf>
    <xf numFmtId="0" fontId="20" fillId="0" borderId="28" xfId="9" applyFont="1" applyFill="1" applyBorder="1" applyAlignment="1">
      <alignment vertical="center"/>
    </xf>
    <xf numFmtId="0" fontId="20" fillId="0" borderId="28" xfId="9" applyFont="1" applyFill="1" applyBorder="1" applyAlignment="1">
      <alignment vertical="center" wrapText="1"/>
    </xf>
    <xf numFmtId="0" fontId="20" fillId="0" borderId="28" xfId="9" applyFont="1" applyFill="1" applyBorder="1" applyAlignment="1">
      <alignment horizontal="center" vertical="center"/>
    </xf>
    <xf numFmtId="2" fontId="20" fillId="0" borderId="28" xfId="9" applyNumberFormat="1" applyFont="1" applyBorder="1" applyAlignment="1">
      <alignment horizontal="center" vertical="center"/>
    </xf>
    <xf numFmtId="0" fontId="21" fillId="0" borderId="29" xfId="9" applyFont="1" applyFill="1" applyBorder="1" applyAlignment="1">
      <alignment vertical="center"/>
    </xf>
    <xf numFmtId="0" fontId="20" fillId="0" borderId="0" xfId="9" applyFont="1" applyFill="1" applyBorder="1" applyAlignment="1">
      <alignment vertical="center"/>
    </xf>
    <xf numFmtId="0" fontId="20" fillId="0" borderId="0" xfId="9" applyFont="1" applyAlignment="1">
      <alignment vertical="center"/>
    </xf>
    <xf numFmtId="0" fontId="21" fillId="0" borderId="0" xfId="9" applyFont="1" applyFill="1"/>
    <xf numFmtId="0" fontId="20" fillId="0" borderId="0" xfId="9" applyFont="1" applyAlignment="1">
      <alignment wrapText="1"/>
    </xf>
    <xf numFmtId="0" fontId="20" fillId="0" borderId="0" xfId="9" applyFont="1" applyAlignment="1">
      <alignment horizontal="center" vertical="center" wrapText="1"/>
    </xf>
    <xf numFmtId="0" fontId="20" fillId="0" borderId="0" xfId="9" applyFont="1" applyAlignment="1">
      <alignment horizontal="center"/>
    </xf>
    <xf numFmtId="0" fontId="21" fillId="0" borderId="0" xfId="9" applyFont="1"/>
    <xf numFmtId="0" fontId="21" fillId="0" borderId="4" xfId="9" applyFont="1" applyFill="1" applyBorder="1"/>
    <xf numFmtId="0" fontId="52" fillId="0" borderId="24" xfId="9" applyFont="1" applyBorder="1" applyAlignment="1">
      <alignment horizontal="center" vertical="center"/>
    </xf>
    <xf numFmtId="168" fontId="46" fillId="0" borderId="0" xfId="10" applyFont="1" applyBorder="1" applyAlignment="1">
      <alignment horizontal="left" vertical="center"/>
    </xf>
    <xf numFmtId="168" fontId="21" fillId="0" borderId="0" xfId="10" applyFont="1" applyBorder="1" applyAlignment="1">
      <alignment horizontal="left" vertical="center"/>
    </xf>
    <xf numFmtId="168" fontId="21" fillId="5" borderId="42" xfId="10" applyFont="1" applyFill="1" applyBorder="1" applyAlignment="1">
      <alignment horizontal="center" vertical="center"/>
    </xf>
    <xf numFmtId="168" fontId="46" fillId="0" borderId="0" xfId="10" applyFont="1" applyBorder="1" applyAlignment="1">
      <alignment horizontal="center" vertical="center"/>
    </xf>
    <xf numFmtId="9" fontId="21" fillId="0" borderId="19" xfId="11" applyFont="1" applyFill="1" applyBorder="1" applyAlignment="1">
      <alignment horizontal="center" vertical="center"/>
    </xf>
    <xf numFmtId="168" fontId="21" fillId="5" borderId="42" xfId="10" applyFont="1" applyFill="1" applyBorder="1" applyAlignment="1">
      <alignment horizontal="left" vertical="center"/>
    </xf>
    <xf numFmtId="168" fontId="52" fillId="5" borderId="42" xfId="9" applyNumberFormat="1" applyFont="1" applyFill="1" applyBorder="1" applyAlignment="1">
      <alignment horizontal="center" vertical="center"/>
    </xf>
    <xf numFmtId="168" fontId="52" fillId="0" borderId="0" xfId="9" applyNumberFormat="1" applyFont="1" applyFill="1" applyBorder="1" applyAlignment="1">
      <alignment horizontal="center" vertical="center"/>
    </xf>
    <xf numFmtId="0" fontId="21" fillId="0" borderId="0" xfId="9" applyFont="1" applyFill="1" applyBorder="1" applyAlignment="1">
      <alignment horizontal="left" vertical="center" wrapText="1"/>
    </xf>
    <xf numFmtId="0" fontId="52" fillId="0" borderId="0" xfId="9" applyFont="1" applyBorder="1" applyAlignment="1">
      <alignment horizontal="center" vertical="center"/>
    </xf>
    <xf numFmtId="168" fontId="21" fillId="0" borderId="0" xfId="9" applyNumberFormat="1" applyFont="1" applyBorder="1" applyAlignment="1">
      <alignment horizontal="center" vertical="center"/>
    </xf>
    <xf numFmtId="172" fontId="21" fillId="0" borderId="0" xfId="18" applyNumberFormat="1" applyFont="1" applyBorder="1" applyAlignment="1">
      <alignment vertical="center"/>
    </xf>
    <xf numFmtId="0" fontId="21" fillId="0" borderId="0" xfId="9" applyFont="1" applyFill="1" applyBorder="1"/>
    <xf numFmtId="172" fontId="21" fillId="0" borderId="0" xfId="18" applyNumberFormat="1" applyFont="1" applyBorder="1" applyAlignment="1">
      <alignment horizontal="right" vertical="center"/>
    </xf>
    <xf numFmtId="0" fontId="21" fillId="0" borderId="0" xfId="9" applyFont="1" applyBorder="1"/>
    <xf numFmtId="168" fontId="21" fillId="0" borderId="0" xfId="11" applyNumberFormat="1" applyFont="1" applyFill="1" applyBorder="1" applyAlignment="1">
      <alignment horizontal="center" vertical="center"/>
    </xf>
    <xf numFmtId="9" fontId="21" fillId="0" borderId="0" xfId="11" applyFont="1" applyFill="1" applyBorder="1" applyAlignment="1">
      <alignment horizontal="center" vertical="center"/>
    </xf>
    <xf numFmtId="168" fontId="20" fillId="0" borderId="0" xfId="9" applyNumberFormat="1" applyFont="1" applyFill="1" applyBorder="1"/>
    <xf numFmtId="169" fontId="21" fillId="0" borderId="0" xfId="9" applyNumberFormat="1" applyFont="1" applyBorder="1"/>
    <xf numFmtId="169" fontId="21" fillId="0" borderId="0" xfId="9" applyNumberFormat="1" applyFont="1" applyBorder="1" applyAlignment="1">
      <alignment horizontal="center" vertical="center"/>
    </xf>
    <xf numFmtId="2" fontId="21" fillId="0" borderId="0" xfId="9" applyNumberFormat="1" applyFont="1" applyBorder="1"/>
    <xf numFmtId="2" fontId="21" fillId="0" borderId="0" xfId="9" applyNumberFormat="1" applyFont="1" applyBorder="1" applyAlignment="1">
      <alignment horizontal="center" vertical="center"/>
    </xf>
    <xf numFmtId="168" fontId="21" fillId="0" borderId="0" xfId="9" applyNumberFormat="1" applyFont="1" applyBorder="1"/>
    <xf numFmtId="0" fontId="20" fillId="0" borderId="0" xfId="9" applyFont="1" applyFill="1" applyBorder="1" applyAlignment="1">
      <alignment horizontal="center" vertical="center"/>
    </xf>
    <xf numFmtId="168" fontId="20" fillId="0" borderId="0" xfId="9" applyNumberFormat="1" applyFont="1" applyBorder="1" applyAlignment="1">
      <alignment horizontal="center" vertical="center"/>
    </xf>
    <xf numFmtId="0" fontId="52" fillId="0" borderId="0" xfId="9" applyFont="1" applyFill="1" applyBorder="1" applyAlignment="1">
      <alignment horizontal="center" vertical="center"/>
    </xf>
    <xf numFmtId="2" fontId="20" fillId="0" borderId="0" xfId="9" applyNumberFormat="1" applyFont="1" applyBorder="1" applyAlignment="1">
      <alignment horizontal="center" vertical="center"/>
    </xf>
    <xf numFmtId="0" fontId="20" fillId="0" borderId="0" xfId="9" applyFont="1" applyBorder="1" applyAlignment="1">
      <alignment wrapText="1"/>
    </xf>
    <xf numFmtId="0" fontId="20" fillId="0" borderId="0" xfId="9" applyFont="1" applyBorder="1" applyAlignment="1">
      <alignment horizontal="center"/>
    </xf>
    <xf numFmtId="0" fontId="20" fillId="0" borderId="33" xfId="9" applyFont="1" applyFill="1" applyBorder="1" applyAlignment="1">
      <alignment horizontal="left" vertical="center" wrapText="1"/>
    </xf>
    <xf numFmtId="0" fontId="49" fillId="0" borderId="34" xfId="9" applyFont="1" applyFill="1" applyBorder="1" applyAlignment="1">
      <alignment horizontal="left" vertical="center" wrapText="1"/>
    </xf>
    <xf numFmtId="168" fontId="20" fillId="0" borderId="34" xfId="3" applyFont="1" applyFill="1" applyBorder="1" applyAlignment="1">
      <alignment horizontal="center" vertical="center" wrapText="1"/>
    </xf>
    <xf numFmtId="0" fontId="49" fillId="0" borderId="11" xfId="9" applyFont="1" applyFill="1" applyBorder="1" applyAlignment="1">
      <alignment horizontal="left" vertical="center" wrapText="1"/>
    </xf>
    <xf numFmtId="0" fontId="20" fillId="0" borderId="13" xfId="9" applyFont="1" applyFill="1" applyBorder="1" applyAlignment="1">
      <alignment horizontal="center" vertical="center" wrapText="1"/>
    </xf>
    <xf numFmtId="0" fontId="51" fillId="0" borderId="11" xfId="9" applyFont="1" applyFill="1" applyBorder="1" applyAlignment="1">
      <alignment horizontal="left" vertical="center" wrapText="1"/>
    </xf>
    <xf numFmtId="0" fontId="50" fillId="0" borderId="27" xfId="9" applyFont="1" applyFill="1" applyBorder="1" applyAlignment="1">
      <alignment horizontal="center" vertical="center" wrapText="1"/>
    </xf>
    <xf numFmtId="168" fontId="20" fillId="0" borderId="27" xfId="9" applyNumberFormat="1" applyFont="1" applyFill="1" applyBorder="1" applyAlignment="1">
      <alignment horizontal="center" vertical="center" wrapText="1"/>
    </xf>
    <xf numFmtId="2" fontId="20" fillId="0" borderId="11" xfId="9" applyNumberFormat="1" applyFont="1" applyBorder="1" applyAlignment="1">
      <alignment horizontal="right" vertical="center"/>
    </xf>
    <xf numFmtId="0" fontId="28" fillId="10" borderId="7" xfId="12" applyFont="1" applyFill="1" applyBorder="1" applyAlignment="1">
      <alignment horizontal="left" vertical="center"/>
    </xf>
    <xf numFmtId="0" fontId="28" fillId="10" borderId="2" xfId="12" applyFont="1" applyFill="1" applyBorder="1" applyAlignment="1">
      <alignment horizontal="left" vertical="center"/>
    </xf>
    <xf numFmtId="0" fontId="28" fillId="10" borderId="1" xfId="12" applyFont="1" applyFill="1" applyBorder="1" applyAlignment="1">
      <alignment horizontal="left" vertical="center"/>
    </xf>
    <xf numFmtId="0" fontId="28" fillId="10" borderId="3" xfId="12" applyFont="1" applyFill="1" applyBorder="1" applyAlignment="1">
      <alignment horizontal="left" vertical="center"/>
    </xf>
    <xf numFmtId="168" fontId="28" fillId="10" borderId="1" xfId="14" applyFont="1" applyFill="1" applyBorder="1" applyAlignment="1">
      <alignment horizontal="center"/>
    </xf>
    <xf numFmtId="0" fontId="15" fillId="10" borderId="0" xfId="12" applyFont="1" applyFill="1"/>
    <xf numFmtId="0" fontId="35" fillId="10" borderId="3" xfId="12" applyFont="1" applyFill="1" applyBorder="1" applyAlignment="1">
      <alignment horizontal="justify"/>
    </xf>
    <xf numFmtId="168" fontId="15" fillId="10" borderId="1" xfId="14" applyFont="1" applyFill="1" applyBorder="1" applyAlignment="1">
      <alignment horizontal="center" vertical="center"/>
    </xf>
    <xf numFmtId="168" fontId="15" fillId="10" borderId="1" xfId="12" applyNumberFormat="1" applyFont="1" applyFill="1" applyBorder="1" applyAlignment="1">
      <alignment horizontal="center" vertical="center"/>
    </xf>
    <xf numFmtId="0" fontId="15" fillId="10" borderId="1" xfId="12" applyFont="1" applyFill="1" applyBorder="1" applyAlignment="1">
      <alignment horizontal="center" vertical="center"/>
    </xf>
    <xf numFmtId="0" fontId="35" fillId="10" borderId="3" xfId="12" applyFont="1" applyFill="1" applyBorder="1" applyAlignment="1">
      <alignment horizontal="left" vertical="center" wrapText="1"/>
    </xf>
    <xf numFmtId="168" fontId="15" fillId="10" borderId="1" xfId="14" applyFont="1" applyFill="1" applyBorder="1" applyAlignment="1">
      <alignment horizontal="justify" vertical="center"/>
    </xf>
    <xf numFmtId="0" fontId="35" fillId="10" borderId="3" xfId="12" applyFont="1" applyFill="1" applyBorder="1" applyAlignment="1">
      <alignment vertical="center" wrapText="1"/>
    </xf>
    <xf numFmtId="10" fontId="28" fillId="10" borderId="0" xfId="15" applyNumberFormat="1" applyFont="1" applyFill="1" applyBorder="1" applyAlignment="1">
      <alignment horizontal="center" vertical="center"/>
    </xf>
    <xf numFmtId="168" fontId="28" fillId="10" borderId="1" xfId="14" applyFont="1" applyFill="1" applyBorder="1" applyAlignment="1">
      <alignment horizontal="justify" vertical="top"/>
    </xf>
    <xf numFmtId="10" fontId="28" fillId="10" borderId="1" xfId="15" applyNumberFormat="1" applyFont="1" applyFill="1" applyBorder="1" applyAlignment="1">
      <alignment horizontal="center" vertical="center"/>
    </xf>
    <xf numFmtId="0" fontId="28" fillId="10" borderId="0" xfId="12" applyFont="1" applyFill="1" applyBorder="1"/>
    <xf numFmtId="0" fontId="15" fillId="10" borderId="0" xfId="12" applyFont="1" applyFill="1" applyBorder="1" applyAlignment="1">
      <alignment horizontal="center"/>
    </xf>
    <xf numFmtId="168" fontId="28" fillId="10" borderId="0" xfId="14" applyFont="1" applyFill="1" applyBorder="1" applyAlignment="1">
      <alignment horizontal="justify" vertical="top"/>
    </xf>
    <xf numFmtId="0" fontId="15" fillId="10" borderId="0" xfId="12" applyFill="1"/>
    <xf numFmtId="10" fontId="28" fillId="10" borderId="1" xfId="15" applyNumberFormat="1" applyFont="1" applyFill="1" applyBorder="1" applyAlignment="1">
      <alignment horizontal="center"/>
    </xf>
    <xf numFmtId="171" fontId="28" fillId="10" borderId="5" xfId="13" applyNumberFormat="1" applyFont="1" applyFill="1" applyBorder="1" applyAlignment="1">
      <alignment horizontal="right"/>
    </xf>
    <xf numFmtId="168" fontId="28" fillId="10" borderId="5" xfId="14" applyFont="1" applyFill="1" applyBorder="1" applyAlignment="1">
      <alignment horizontal="justify" vertical="top"/>
    </xf>
    <xf numFmtId="10" fontId="28" fillId="10" borderId="5" xfId="15" applyNumberFormat="1" applyFont="1" applyFill="1" applyBorder="1" applyAlignment="1">
      <alignment horizontal="center" vertical="center"/>
    </xf>
    <xf numFmtId="10" fontId="53" fillId="0" borderId="1" xfId="15" applyNumberFormat="1" applyFont="1" applyFill="1" applyBorder="1"/>
    <xf numFmtId="2" fontId="53" fillId="0" borderId="0" xfId="12" applyNumberFormat="1" applyFont="1" applyFill="1" applyBorder="1" applyAlignment="1">
      <alignment horizontal="center" vertical="center"/>
    </xf>
    <xf numFmtId="0" fontId="54" fillId="0" borderId="0" xfId="12" applyFont="1" applyFill="1" applyBorder="1"/>
    <xf numFmtId="0" fontId="53" fillId="0" borderId="0" xfId="12" applyFont="1" applyFill="1"/>
    <xf numFmtId="0" fontId="20" fillId="0" borderId="5" xfId="9" applyFont="1" applyBorder="1" applyAlignment="1">
      <alignment horizontal="left" vertical="center" wrapText="1"/>
    </xf>
    <xf numFmtId="0" fontId="20" fillId="0" borderId="5" xfId="9" applyFont="1" applyBorder="1" applyAlignment="1">
      <alignment horizontal="center" vertical="center" wrapText="1"/>
    </xf>
    <xf numFmtId="0" fontId="20" fillId="0" borderId="1" xfId="9" applyFont="1" applyBorder="1" applyAlignment="1">
      <alignment horizontal="center" vertical="center" wrapText="1"/>
    </xf>
    <xf numFmtId="0" fontId="20" fillId="0" borderId="5" xfId="9" applyFont="1" applyFill="1" applyBorder="1" applyAlignment="1">
      <alignment horizontal="left" vertical="center" wrapText="1"/>
    </xf>
    <xf numFmtId="168" fontId="21" fillId="0" borderId="0" xfId="9" applyNumberFormat="1" applyFont="1" applyFill="1" applyBorder="1" applyAlignment="1">
      <alignment vertical="center"/>
    </xf>
    <xf numFmtId="0" fontId="20" fillId="0" borderId="0" xfId="9" applyFont="1" applyBorder="1" applyAlignment="1">
      <alignment horizontal="left" vertical="center" wrapText="1"/>
    </xf>
    <xf numFmtId="168" fontId="21" fillId="0" borderId="17" xfId="9" applyNumberFormat="1" applyFont="1" applyBorder="1" applyAlignment="1">
      <alignment horizontal="center" vertical="center" wrapText="1"/>
    </xf>
    <xf numFmtId="171" fontId="15" fillId="10" borderId="5" xfId="12" applyNumberFormat="1" applyFont="1" applyFill="1" applyBorder="1" applyAlignment="1">
      <alignment vertical="center"/>
    </xf>
    <xf numFmtId="171" fontId="15" fillId="10" borderId="1" xfId="12" applyNumberFormat="1" applyFont="1" applyFill="1" applyBorder="1" applyAlignment="1">
      <alignment horizontal="justify" vertical="center"/>
    </xf>
    <xf numFmtId="0" fontId="15" fillId="10" borderId="0" xfId="12" applyFill="1" applyAlignment="1">
      <alignment vertical="center"/>
    </xf>
    <xf numFmtId="168" fontId="21" fillId="0" borderId="5" xfId="9" applyNumberFormat="1" applyFont="1" applyBorder="1" applyAlignment="1">
      <alignment horizontal="center" vertical="center" wrapText="1"/>
    </xf>
    <xf numFmtId="168" fontId="21" fillId="0" borderId="5" xfId="3" applyFont="1" applyBorder="1" applyAlignment="1">
      <alignment horizontal="center" vertical="center" wrapText="1"/>
    </xf>
    <xf numFmtId="0" fontId="28" fillId="0" borderId="3" xfId="12" applyFont="1" applyFill="1" applyBorder="1" applyAlignment="1">
      <alignment horizontal="left" vertical="center"/>
    </xf>
    <xf numFmtId="0" fontId="28" fillId="13" borderId="3" xfId="12" applyFont="1" applyFill="1" applyBorder="1" applyAlignment="1">
      <alignment horizontal="justify" vertical="center"/>
    </xf>
    <xf numFmtId="171" fontId="28" fillId="0" borderId="1" xfId="12" applyNumberFormat="1" applyFont="1" applyFill="1" applyBorder="1" applyAlignment="1">
      <alignment horizontal="center" vertical="top"/>
    </xf>
    <xf numFmtId="0" fontId="28" fillId="9" borderId="3" xfId="12" applyFont="1" applyFill="1" applyBorder="1" applyAlignment="1">
      <alignment horizontal="right" vertical="center"/>
    </xf>
    <xf numFmtId="171" fontId="28" fillId="9" borderId="3" xfId="12" applyNumberFormat="1" applyFont="1" applyFill="1" applyBorder="1" applyAlignment="1">
      <alignment horizontal="right" vertical="center"/>
    </xf>
    <xf numFmtId="0" fontId="28" fillId="0" borderId="1" xfId="12" applyFont="1" applyFill="1" applyBorder="1" applyAlignment="1">
      <alignment horizontal="right" vertical="center"/>
    </xf>
    <xf numFmtId="0" fontId="28" fillId="13" borderId="3" xfId="12" applyFont="1" applyFill="1" applyBorder="1" applyAlignment="1">
      <alignment horizontal="right" vertical="center"/>
    </xf>
    <xf numFmtId="0" fontId="28" fillId="0" borderId="3" xfId="12" applyFont="1" applyFill="1" applyBorder="1" applyAlignment="1">
      <alignment horizontal="justify" vertical="center"/>
    </xf>
    <xf numFmtId="0" fontId="28" fillId="13" borderId="3" xfId="12" applyFont="1" applyFill="1" applyBorder="1" applyAlignment="1">
      <alignment horizontal="center"/>
    </xf>
    <xf numFmtId="171" fontId="28" fillId="9" borderId="3" xfId="12" applyNumberFormat="1" applyFont="1" applyFill="1" applyBorder="1" applyAlignment="1">
      <alignment horizontal="center" vertical="top"/>
    </xf>
    <xf numFmtId="0" fontId="28" fillId="9" borderId="3" xfId="12" applyFont="1" applyFill="1" applyBorder="1" applyAlignment="1">
      <alignment horizontal="right"/>
    </xf>
    <xf numFmtId="0" fontId="28" fillId="0" borderId="1" xfId="12" applyFont="1" applyFill="1" applyBorder="1" applyAlignment="1">
      <alignment horizontal="center" vertical="center"/>
    </xf>
    <xf numFmtId="0" fontId="28" fillId="10" borderId="1" xfId="12" applyFont="1" applyFill="1" applyBorder="1" applyAlignment="1">
      <alignment horizontal="center" vertical="center"/>
    </xf>
    <xf numFmtId="0" fontId="28" fillId="0" borderId="3" xfId="12" applyFont="1" applyFill="1" applyBorder="1" applyAlignment="1">
      <alignment horizontal="center" vertical="center"/>
    </xf>
    <xf numFmtId="171" fontId="28" fillId="10" borderId="1" xfId="12" applyNumberFormat="1" applyFont="1" applyFill="1" applyBorder="1" applyAlignment="1">
      <alignment horizontal="center" vertical="top"/>
    </xf>
    <xf numFmtId="0" fontId="28" fillId="0" borderId="2" xfId="12" applyFont="1" applyFill="1" applyBorder="1" applyAlignment="1">
      <alignment horizontal="left" vertical="center"/>
    </xf>
    <xf numFmtId="171" fontId="28" fillId="2" borderId="8" xfId="12" applyNumberFormat="1" applyFont="1" applyFill="1" applyBorder="1" applyAlignment="1">
      <alignment horizontal="center"/>
    </xf>
    <xf numFmtId="0" fontId="34" fillId="0" borderId="0" xfId="12" applyFont="1" applyFill="1" applyBorder="1" applyAlignment="1">
      <alignment horizontal="justify" vertical="center"/>
    </xf>
    <xf numFmtId="0" fontId="35" fillId="0" borderId="11" xfId="12" applyFont="1" applyFill="1" applyBorder="1"/>
    <xf numFmtId="0" fontId="35" fillId="0" borderId="4" xfId="12" applyFont="1" applyFill="1" applyBorder="1"/>
    <xf numFmtId="0" fontId="28" fillId="10" borderId="5" xfId="12" applyFont="1" applyFill="1" applyBorder="1" applyAlignment="1">
      <alignment horizontal="center"/>
    </xf>
    <xf numFmtId="0" fontId="33" fillId="12" borderId="0" xfId="12" applyFont="1" applyFill="1" applyBorder="1" applyAlignment="1">
      <alignment horizontal="center" vertical="center"/>
    </xf>
    <xf numFmtId="166" fontId="28" fillId="0" borderId="11" xfId="12" applyNumberFormat="1" applyFont="1" applyFill="1" applyBorder="1" applyAlignment="1">
      <alignment horizontal="center" vertical="center"/>
    </xf>
    <xf numFmtId="0" fontId="15" fillId="0" borderId="4" xfId="12" applyFont="1" applyBorder="1" applyAlignment="1">
      <alignment horizontal="left"/>
    </xf>
    <xf numFmtId="0" fontId="17" fillId="0" borderId="5" xfId="12" applyFont="1" applyBorder="1" applyAlignment="1">
      <alignment horizontal="left" vertical="center" wrapText="1"/>
    </xf>
    <xf numFmtId="166" fontId="31" fillId="0" borderId="7" xfId="12" applyNumberFormat="1" applyFont="1" applyFill="1" applyBorder="1" applyAlignment="1">
      <alignment horizontal="center" vertical="center"/>
    </xf>
    <xf numFmtId="0" fontId="28" fillId="0" borderId="8" xfId="12" quotePrefix="1" applyFont="1" applyFill="1" applyBorder="1" applyAlignment="1">
      <alignment horizontal="left" vertical="center"/>
    </xf>
    <xf numFmtId="0" fontId="41" fillId="7" borderId="0" xfId="12" applyFont="1" applyFill="1" applyBorder="1" applyAlignment="1">
      <alignment horizontal="center" vertical="center"/>
    </xf>
    <xf numFmtId="0" fontId="15" fillId="0" borderId="2" xfId="12" applyFont="1" applyFill="1" applyBorder="1" applyAlignment="1">
      <alignment horizontal="center" vertical="center"/>
    </xf>
    <xf numFmtId="0" fontId="35" fillId="0" borderId="2" xfId="12" applyFont="1" applyFill="1" applyBorder="1"/>
    <xf numFmtId="0" fontId="35" fillId="0" borderId="0" xfId="12" applyFont="1" applyFill="1" applyBorder="1"/>
    <xf numFmtId="168" fontId="15" fillId="0" borderId="13" xfId="14" applyFont="1" applyFill="1" applyBorder="1" applyAlignment="1">
      <alignment vertical="center"/>
    </xf>
    <xf numFmtId="168" fontId="15" fillId="0" borderId="62" xfId="14" applyFont="1" applyFill="1" applyBorder="1" applyAlignment="1">
      <alignment vertical="center"/>
    </xf>
    <xf numFmtId="168" fontId="15" fillId="0" borderId="70" xfId="14" applyFont="1" applyFill="1" applyBorder="1" applyAlignment="1">
      <alignment horizontal="justify" vertical="top"/>
    </xf>
    <xf numFmtId="0" fontId="15" fillId="10" borderId="1" xfId="12" applyFont="1" applyFill="1" applyBorder="1" applyAlignment="1">
      <alignment horizontal="center"/>
    </xf>
    <xf numFmtId="168" fontId="15" fillId="10" borderId="1" xfId="14" applyFont="1" applyFill="1" applyBorder="1" applyAlignment="1">
      <alignment horizontal="justify" vertical="top"/>
    </xf>
    <xf numFmtId="0" fontId="20" fillId="0" borderId="5" xfId="9" applyFont="1" applyBorder="1" applyAlignment="1">
      <alignment horizontal="left" vertical="center" wrapText="1"/>
    </xf>
    <xf numFmtId="0" fontId="20" fillId="0" borderId="11" xfId="9" applyFont="1" applyBorder="1" applyAlignment="1">
      <alignment horizontal="left" vertical="center" wrapText="1"/>
    </xf>
    <xf numFmtId="0" fontId="20" fillId="0" borderId="1" xfId="9" applyFont="1" applyBorder="1" applyAlignment="1">
      <alignment horizontal="left" vertical="center" wrapText="1"/>
    </xf>
    <xf numFmtId="0" fontId="20" fillId="0" borderId="4" xfId="9" applyFont="1" applyBorder="1" applyAlignment="1">
      <alignment horizontal="left" vertical="center" wrapText="1"/>
    </xf>
    <xf numFmtId="0" fontId="20" fillId="0" borderId="10" xfId="9" applyFont="1" applyBorder="1" applyAlignment="1">
      <alignment horizontal="left" vertical="center" wrapText="1"/>
    </xf>
    <xf numFmtId="0" fontId="20" fillId="0" borderId="0" xfId="9" applyFont="1" applyBorder="1" applyAlignment="1">
      <alignment horizontal="left" vertical="center" wrapText="1"/>
    </xf>
    <xf numFmtId="0" fontId="20" fillId="0" borderId="29" xfId="9" applyFont="1" applyBorder="1" applyAlignment="1">
      <alignment horizontal="left" vertical="center" wrapText="1"/>
    </xf>
    <xf numFmtId="168" fontId="21" fillId="12" borderId="1" xfId="10" applyFont="1" applyFill="1" applyBorder="1" applyAlignment="1">
      <alignment horizontal="left" vertical="center"/>
    </xf>
    <xf numFmtId="168" fontId="15" fillId="0" borderId="11" xfId="10" applyFont="1" applyFill="1" applyBorder="1" applyAlignment="1">
      <alignment horizontal="left" vertical="center"/>
    </xf>
    <xf numFmtId="168" fontId="21" fillId="12" borderId="11" xfId="10" applyFont="1" applyFill="1" applyBorder="1" applyAlignment="1">
      <alignment horizontal="left" vertical="center"/>
    </xf>
    <xf numFmtId="168" fontId="21" fillId="12" borderId="5" xfId="10" applyFont="1" applyFill="1" applyBorder="1" applyAlignment="1">
      <alignment horizontal="left" vertical="center"/>
    </xf>
    <xf numFmtId="0" fontId="55" fillId="0" borderId="11" xfId="9" applyFont="1" applyBorder="1" applyAlignment="1">
      <alignment horizontal="left" vertical="center" wrapText="1"/>
    </xf>
    <xf numFmtId="0" fontId="15" fillId="0" borderId="1" xfId="12" applyFont="1" applyBorder="1" applyAlignment="1">
      <alignment horizontal="justify" vertical="center"/>
    </xf>
    <xf numFmtId="0" fontId="15" fillId="0" borderId="1" xfId="12" applyFont="1" applyFill="1" applyBorder="1" applyAlignment="1"/>
    <xf numFmtId="0" fontId="0" fillId="0" borderId="1" xfId="0" applyBorder="1" applyAlignment="1"/>
    <xf numFmtId="0" fontId="28" fillId="0" borderId="15" xfId="12" applyFont="1" applyFill="1" applyBorder="1" applyAlignment="1">
      <alignment horizontal="right"/>
    </xf>
    <xf numFmtId="0" fontId="28" fillId="0" borderId="6" xfId="12" applyFont="1" applyFill="1" applyBorder="1" applyAlignment="1">
      <alignment horizontal="right"/>
    </xf>
    <xf numFmtId="0" fontId="28" fillId="0" borderId="7" xfId="12" applyFont="1" applyFill="1" applyBorder="1" applyAlignment="1">
      <alignment horizontal="left" vertical="center"/>
    </xf>
    <xf numFmtId="0" fontId="28" fillId="0" borderId="3" xfId="12" applyFont="1" applyFill="1" applyBorder="1" applyAlignment="1">
      <alignment horizontal="left" vertical="center"/>
    </xf>
    <xf numFmtId="0" fontId="15" fillId="0" borderId="2" xfId="12" applyFont="1" applyFill="1" applyBorder="1" applyAlignment="1"/>
    <xf numFmtId="0" fontId="1" fillId="0" borderId="3" xfId="16" applyFont="1" applyFill="1" applyBorder="1" applyAlignment="1"/>
    <xf numFmtId="0" fontId="28" fillId="14" borderId="7" xfId="12" applyFont="1" applyFill="1" applyBorder="1" applyAlignment="1">
      <alignment vertical="center"/>
    </xf>
    <xf numFmtId="0" fontId="28" fillId="14" borderId="3" xfId="12" applyFont="1" applyFill="1" applyBorder="1" applyAlignment="1">
      <alignment vertical="center"/>
    </xf>
    <xf numFmtId="0" fontId="15" fillId="0" borderId="1" xfId="12" applyFont="1" applyFill="1" applyBorder="1"/>
    <xf numFmtId="0" fontId="15" fillId="0" borderId="1" xfId="12" applyFont="1" applyBorder="1" applyAlignment="1">
      <alignment horizontal="justify" vertical="top"/>
    </xf>
    <xf numFmtId="0" fontId="28" fillId="14" borderId="7" xfId="12" applyFont="1" applyFill="1" applyBorder="1" applyAlignment="1">
      <alignment horizontal="justify" vertical="center"/>
    </xf>
    <xf numFmtId="0" fontId="28" fillId="14" borderId="3" xfId="12" applyFont="1" applyFill="1" applyBorder="1" applyAlignment="1">
      <alignment horizontal="justify" vertical="center"/>
    </xf>
    <xf numFmtId="0" fontId="15" fillId="0" borderId="7" xfId="12" applyFont="1" applyBorder="1" applyAlignment="1">
      <alignment horizontal="justify" vertical="center"/>
    </xf>
    <xf numFmtId="0" fontId="15" fillId="0" borderId="3" xfId="12" applyFont="1" applyBorder="1" applyAlignment="1">
      <alignment horizontal="justify" vertical="center"/>
    </xf>
    <xf numFmtId="0" fontId="28" fillId="13" borderId="7" xfId="12" applyFont="1" applyFill="1" applyBorder="1" applyAlignment="1">
      <alignment horizontal="justify" vertical="center"/>
    </xf>
    <xf numFmtId="0" fontId="28" fillId="13" borderId="2" xfId="12" applyFont="1" applyFill="1" applyBorder="1" applyAlignment="1">
      <alignment horizontal="justify" vertical="center"/>
    </xf>
    <xf numFmtId="0" fontId="28" fillId="13" borderId="3" xfId="12" applyFont="1" applyFill="1" applyBorder="1" applyAlignment="1">
      <alignment horizontal="justify" vertical="center"/>
    </xf>
    <xf numFmtId="9" fontId="28" fillId="0" borderId="7" xfId="12" applyNumberFormat="1" applyFont="1" applyFill="1" applyBorder="1" applyAlignment="1">
      <alignment horizontal="left" vertical="center"/>
    </xf>
    <xf numFmtId="9" fontId="28" fillId="0" borderId="3" xfId="12" applyNumberFormat="1" applyFont="1" applyFill="1" applyBorder="1" applyAlignment="1">
      <alignment horizontal="left" vertical="center"/>
    </xf>
    <xf numFmtId="0" fontId="15" fillId="0" borderId="1" xfId="12" applyFont="1" applyFill="1" applyBorder="1" applyAlignment="1">
      <alignment horizontal="justify" vertical="top" wrapText="1"/>
    </xf>
    <xf numFmtId="0" fontId="15" fillId="0" borderId="7" xfId="12" applyFont="1" applyFill="1" applyBorder="1" applyAlignment="1">
      <alignment horizontal="justify" vertical="top" wrapText="1"/>
    </xf>
    <xf numFmtId="0" fontId="15" fillId="0" borderId="3" xfId="12" applyFont="1" applyFill="1" applyBorder="1" applyAlignment="1">
      <alignment horizontal="justify" vertical="top" wrapText="1"/>
    </xf>
    <xf numFmtId="0" fontId="28" fillId="0" borderId="1" xfId="12" applyFont="1" applyFill="1" applyBorder="1" applyAlignment="1">
      <alignment horizontal="right"/>
    </xf>
    <xf numFmtId="0" fontId="28" fillId="0" borderId="5" xfId="12" applyFont="1" applyFill="1" applyBorder="1" applyAlignment="1">
      <alignment horizontal="right"/>
    </xf>
    <xf numFmtId="171" fontId="28" fillId="0" borderId="1" xfId="12" applyNumberFormat="1" applyFont="1" applyFill="1" applyBorder="1" applyAlignment="1">
      <alignment horizontal="center" vertical="top"/>
    </xf>
    <xf numFmtId="0" fontId="28" fillId="9" borderId="15" xfId="12" applyFont="1" applyFill="1" applyBorder="1" applyAlignment="1">
      <alignment horizontal="right" vertical="center"/>
    </xf>
    <xf numFmtId="0" fontId="28" fillId="9" borderId="2" xfId="12" applyFont="1" applyFill="1" applyBorder="1" applyAlignment="1">
      <alignment horizontal="right" vertical="center"/>
    </xf>
    <xf numFmtId="0" fontId="28" fillId="9" borderId="3" xfId="12" applyFont="1" applyFill="1" applyBorder="1" applyAlignment="1">
      <alignment horizontal="right" vertical="center"/>
    </xf>
    <xf numFmtId="0" fontId="33" fillId="7" borderId="7" xfId="12" applyFont="1" applyFill="1" applyBorder="1" applyAlignment="1">
      <alignment horizontal="center" vertical="center"/>
    </xf>
    <xf numFmtId="0" fontId="33" fillId="7" borderId="2" xfId="12" applyFont="1" applyFill="1" applyBorder="1" applyAlignment="1">
      <alignment horizontal="center" vertical="center"/>
    </xf>
    <xf numFmtId="171" fontId="28" fillId="9" borderId="7" xfId="12" applyNumberFormat="1" applyFont="1" applyFill="1" applyBorder="1" applyAlignment="1">
      <alignment horizontal="right" vertical="center"/>
    </xf>
    <xf numFmtId="171" fontId="28" fillId="9" borderId="2" xfId="12" applyNumberFormat="1" applyFont="1" applyFill="1" applyBorder="1" applyAlignment="1">
      <alignment horizontal="right" vertical="center"/>
    </xf>
    <xf numFmtId="171" fontId="28" fillId="9" borderId="3" xfId="12" applyNumberFormat="1" applyFont="1" applyFill="1" applyBorder="1" applyAlignment="1">
      <alignment horizontal="right" vertical="center"/>
    </xf>
    <xf numFmtId="0" fontId="28" fillId="0" borderId="1" xfId="12" applyFont="1" applyFill="1" applyBorder="1" applyAlignment="1">
      <alignment horizontal="right" vertical="center"/>
    </xf>
    <xf numFmtId="0" fontId="15" fillId="0" borderId="1" xfId="12" applyFont="1" applyBorder="1" applyAlignment="1">
      <alignment vertical="center"/>
    </xf>
    <xf numFmtId="0" fontId="28" fillId="13" borderId="7" xfId="12" applyFont="1" applyFill="1" applyBorder="1" applyAlignment="1">
      <alignment horizontal="right" vertical="center"/>
    </xf>
    <xf numFmtId="0" fontId="28" fillId="13" borderId="2" xfId="12" applyFont="1" applyFill="1" applyBorder="1" applyAlignment="1">
      <alignment horizontal="right" vertical="center"/>
    </xf>
    <xf numFmtId="0" fontId="28" fillId="13" borderId="3" xfId="12" applyFont="1" applyFill="1" applyBorder="1" applyAlignment="1">
      <alignment horizontal="right" vertical="center"/>
    </xf>
    <xf numFmtId="0" fontId="33" fillId="7" borderId="9" xfId="12" applyFont="1" applyFill="1" applyBorder="1" applyAlignment="1">
      <alignment horizontal="center" vertical="center"/>
    </xf>
    <xf numFmtId="0" fontId="28" fillId="0" borderId="2" xfId="12" applyFont="1" applyFill="1" applyBorder="1" applyAlignment="1">
      <alignment horizontal="justify" vertical="center"/>
    </xf>
    <xf numFmtId="0" fontId="28" fillId="0" borderId="3" xfId="12" applyFont="1" applyFill="1" applyBorder="1" applyAlignment="1">
      <alignment horizontal="justify" vertical="center"/>
    </xf>
    <xf numFmtId="168" fontId="28" fillId="0" borderId="7" xfId="12" applyNumberFormat="1" applyFont="1" applyFill="1" applyBorder="1" applyAlignment="1">
      <alignment horizontal="center" vertical="center" wrapText="1"/>
    </xf>
    <xf numFmtId="168" fontId="28" fillId="0" borderId="2" xfId="12" applyNumberFormat="1" applyFont="1" applyFill="1" applyBorder="1" applyAlignment="1">
      <alignment horizontal="center" vertical="center" wrapText="1"/>
    </xf>
    <xf numFmtId="0" fontId="35" fillId="0" borderId="7" xfId="12" applyFont="1" applyFill="1" applyBorder="1" applyAlignment="1">
      <alignment horizontal="left" vertical="center"/>
    </xf>
    <xf numFmtId="0" fontId="35" fillId="0" borderId="3" xfId="12" applyFont="1" applyFill="1" applyBorder="1" applyAlignment="1">
      <alignment horizontal="left" vertical="center"/>
    </xf>
    <xf numFmtId="0" fontId="35" fillId="0" borderId="1" xfId="12" applyFont="1" applyFill="1" applyBorder="1" applyAlignment="1">
      <alignment horizontal="justify" vertical="top"/>
    </xf>
    <xf numFmtId="0" fontId="35" fillId="0" borderId="1" xfId="12" quotePrefix="1" applyFont="1" applyFill="1" applyBorder="1" applyAlignment="1">
      <alignment horizontal="left" vertical="center"/>
    </xf>
    <xf numFmtId="0" fontId="28" fillId="11" borderId="7" xfId="12" quotePrefix="1" applyFont="1" applyFill="1" applyBorder="1" applyAlignment="1">
      <alignment horizontal="left" vertical="center"/>
    </xf>
    <xf numFmtId="0" fontId="28" fillId="11" borderId="3" xfId="12" quotePrefix="1" applyFont="1" applyFill="1" applyBorder="1" applyAlignment="1">
      <alignment horizontal="left" vertical="center"/>
    </xf>
    <xf numFmtId="0" fontId="28" fillId="13" borderId="7" xfId="12" applyFont="1" applyFill="1" applyBorder="1" applyAlignment="1">
      <alignment horizontal="center"/>
    </xf>
    <xf numFmtId="0" fontId="28" fillId="13" borderId="2" xfId="12" applyFont="1" applyFill="1" applyBorder="1" applyAlignment="1">
      <alignment horizontal="center"/>
    </xf>
    <xf numFmtId="0" fontId="28" fillId="13" borderId="3" xfId="12" applyFont="1" applyFill="1" applyBorder="1" applyAlignment="1">
      <alignment horizontal="center"/>
    </xf>
    <xf numFmtId="9" fontId="28" fillId="11" borderId="2" xfId="12" applyNumberFormat="1" applyFont="1" applyFill="1" applyBorder="1" applyAlignment="1">
      <alignment horizontal="left" vertical="center"/>
    </xf>
    <xf numFmtId="9" fontId="28" fillId="11" borderId="3" xfId="12" applyNumberFormat="1" applyFont="1" applyFill="1" applyBorder="1" applyAlignment="1">
      <alignment horizontal="left" vertical="center"/>
    </xf>
    <xf numFmtId="0" fontId="35" fillId="0" borderId="7" xfId="12" quotePrefix="1" applyFont="1" applyFill="1" applyBorder="1" applyAlignment="1">
      <alignment horizontal="left" vertical="center" wrapText="1"/>
    </xf>
    <xf numFmtId="0" fontId="35" fillId="0" borderId="3" xfId="12" applyFont="1" applyFill="1" applyBorder="1" applyAlignment="1">
      <alignment horizontal="left" vertical="center" wrapText="1"/>
    </xf>
    <xf numFmtId="0" fontId="35" fillId="0" borderId="7" xfId="12" applyFont="1" applyFill="1" applyBorder="1" applyAlignment="1">
      <alignment horizontal="left" vertical="center" wrapText="1"/>
    </xf>
    <xf numFmtId="0" fontId="15" fillId="0" borderId="7" xfId="12" applyFont="1" applyBorder="1" applyAlignment="1">
      <alignment horizontal="left" vertical="center" wrapText="1"/>
    </xf>
    <xf numFmtId="0" fontId="15" fillId="0" borderId="3" xfId="12" applyFont="1" applyBorder="1" applyAlignment="1">
      <alignment horizontal="left" vertical="center" wrapText="1"/>
    </xf>
    <xf numFmtId="171" fontId="28" fillId="9" borderId="7" xfId="12" applyNumberFormat="1" applyFont="1" applyFill="1" applyBorder="1" applyAlignment="1">
      <alignment horizontal="center" vertical="top"/>
    </xf>
    <xf numFmtId="171" fontId="28" fillId="9" borderId="2" xfId="12" applyNumberFormat="1" applyFont="1" applyFill="1" applyBorder="1" applyAlignment="1">
      <alignment horizontal="center" vertical="top"/>
    </xf>
    <xf numFmtId="171" fontId="28" fillId="9" borderId="3" xfId="12" applyNumberFormat="1" applyFont="1" applyFill="1" applyBorder="1" applyAlignment="1">
      <alignment horizontal="center" vertical="top"/>
    </xf>
    <xf numFmtId="0" fontId="15" fillId="10" borderId="1" xfId="12" applyFont="1" applyFill="1" applyBorder="1" applyAlignment="1">
      <alignment horizontal="left" vertical="center" wrapText="1"/>
    </xf>
    <xf numFmtId="0" fontId="15" fillId="0" borderId="1" xfId="12" applyFont="1" applyBorder="1" applyAlignment="1">
      <alignment horizontal="left" vertical="center" wrapText="1"/>
    </xf>
    <xf numFmtId="0" fontId="15" fillId="10" borderId="7" xfId="12" applyFont="1" applyFill="1" applyBorder="1" applyAlignment="1">
      <alignment horizontal="left" vertical="center" wrapText="1"/>
    </xf>
    <xf numFmtId="0" fontId="15" fillId="10" borderId="3" xfId="12" applyFont="1" applyFill="1" applyBorder="1" applyAlignment="1">
      <alignment horizontal="left" vertical="center" wrapText="1"/>
    </xf>
    <xf numFmtId="0" fontId="15" fillId="10" borderId="1" xfId="12" applyFont="1" applyFill="1" applyBorder="1" applyAlignment="1">
      <alignment horizontal="justify" vertical="center"/>
    </xf>
    <xf numFmtId="0" fontId="28" fillId="9" borderId="7" xfId="12" applyFont="1" applyFill="1" applyBorder="1" applyAlignment="1">
      <alignment horizontal="right"/>
    </xf>
    <xf numFmtId="0" fontId="28" fillId="9" borderId="2" xfId="12" applyFont="1" applyFill="1" applyBorder="1" applyAlignment="1">
      <alignment horizontal="right"/>
    </xf>
    <xf numFmtId="0" fontId="28" fillId="9" borderId="3" xfId="12" applyFont="1" applyFill="1" applyBorder="1" applyAlignment="1">
      <alignment horizontal="right"/>
    </xf>
    <xf numFmtId="9" fontId="28" fillId="0" borderId="1" xfId="12" applyNumberFormat="1" applyFont="1" applyFill="1" applyBorder="1" applyAlignment="1">
      <alignment horizontal="left"/>
    </xf>
    <xf numFmtId="0" fontId="15" fillId="10" borderId="7" xfId="12" applyFont="1" applyFill="1" applyBorder="1" applyAlignment="1">
      <alignment horizontal="left" vertical="center"/>
    </xf>
    <xf numFmtId="0" fontId="15" fillId="10" borderId="3" xfId="12" applyFont="1" applyFill="1" applyBorder="1" applyAlignment="1">
      <alignment horizontal="left" vertical="center"/>
    </xf>
    <xf numFmtId="0" fontId="15" fillId="10" borderId="1" xfId="12" applyFont="1" applyFill="1" applyBorder="1" applyAlignment="1">
      <alignment vertical="center"/>
    </xf>
    <xf numFmtId="0" fontId="15" fillId="10" borderId="7" xfId="12" applyFont="1" applyFill="1" applyBorder="1" applyAlignment="1">
      <alignment vertical="center"/>
    </xf>
    <xf numFmtId="0" fontId="0" fillId="10" borderId="3" xfId="0" applyFill="1" applyBorder="1" applyAlignment="1">
      <alignment vertical="center"/>
    </xf>
    <xf numFmtId="0" fontId="15" fillId="0" borderId="0" xfId="12" applyFont="1" applyBorder="1" applyAlignment="1">
      <alignment horizontal="left" vertical="center"/>
    </xf>
    <xf numFmtId="0" fontId="28" fillId="14" borderId="1" xfId="12" applyFont="1" applyFill="1" applyBorder="1" applyAlignment="1">
      <alignment horizontal="justify" vertical="top"/>
    </xf>
    <xf numFmtId="0" fontId="28" fillId="0" borderId="5" xfId="12" applyFont="1" applyBorder="1"/>
    <xf numFmtId="0" fontId="28" fillId="0" borderId="1" xfId="12" applyFont="1" applyBorder="1"/>
    <xf numFmtId="0" fontId="15" fillId="0" borderId="12" xfId="12" applyFont="1" applyFill="1" applyBorder="1" applyAlignment="1">
      <alignment vertical="center"/>
    </xf>
    <xf numFmtId="0" fontId="28" fillId="0" borderId="11" xfId="12" applyFont="1" applyBorder="1"/>
    <xf numFmtId="0" fontId="15" fillId="0" borderId="9" xfId="12" applyFont="1" applyFill="1" applyBorder="1" applyAlignment="1">
      <alignment vertical="center"/>
    </xf>
    <xf numFmtId="0" fontId="28" fillId="11" borderId="7" xfId="12" applyFont="1" applyFill="1" applyBorder="1" applyAlignment="1">
      <alignment horizontal="left" vertical="center"/>
    </xf>
    <xf numFmtId="0" fontId="28" fillId="11" borderId="3" xfId="12" applyFont="1" applyFill="1" applyBorder="1" applyAlignment="1">
      <alignment horizontal="left" vertical="center"/>
    </xf>
    <xf numFmtId="0" fontId="15" fillId="0" borderId="7" xfId="12" applyFont="1" applyFill="1" applyBorder="1"/>
    <xf numFmtId="0" fontId="15" fillId="0" borderId="2" xfId="12" applyFont="1" applyFill="1" applyBorder="1"/>
    <xf numFmtId="168" fontId="15" fillId="0" borderId="7" xfId="14" applyFont="1" applyFill="1" applyBorder="1" applyAlignment="1">
      <alignment horizontal="left" vertical="center"/>
    </xf>
    <xf numFmtId="168" fontId="15" fillId="0" borderId="3" xfId="14" applyFont="1" applyFill="1" applyBorder="1" applyAlignment="1">
      <alignment horizontal="left" vertical="center"/>
    </xf>
    <xf numFmtId="0" fontId="28" fillId="0" borderId="1" xfId="12" applyFont="1" applyFill="1" applyBorder="1" applyAlignment="1">
      <alignment horizontal="center" vertical="center"/>
    </xf>
    <xf numFmtId="0" fontId="26" fillId="6" borderId="11" xfId="12" applyFont="1" applyFill="1" applyBorder="1" applyAlignment="1">
      <alignment horizontal="center"/>
    </xf>
    <xf numFmtId="0" fontId="28" fillId="10" borderId="1" xfId="12" applyFont="1" applyFill="1" applyBorder="1" applyAlignment="1">
      <alignment horizontal="center" vertical="center"/>
    </xf>
    <xf numFmtId="0" fontId="28" fillId="10" borderId="1" xfId="12" applyFont="1" applyFill="1" applyBorder="1" applyAlignment="1">
      <alignment horizontal="center"/>
    </xf>
    <xf numFmtId="0" fontId="33" fillId="12" borderId="7" xfId="12" applyFont="1" applyFill="1" applyBorder="1" applyAlignment="1">
      <alignment horizontal="center" vertical="center"/>
    </xf>
    <xf numFmtId="0" fontId="33" fillId="12" borderId="2" xfId="12" applyFont="1" applyFill="1" applyBorder="1" applyAlignment="1">
      <alignment horizontal="center" vertical="center"/>
    </xf>
    <xf numFmtId="0" fontId="33" fillId="12" borderId="9" xfId="12" applyFont="1" applyFill="1" applyBorder="1" applyAlignment="1">
      <alignment horizontal="center" vertical="center"/>
    </xf>
    <xf numFmtId="0" fontId="15" fillId="0" borderId="7" xfId="12" applyFont="1" applyFill="1" applyBorder="1" applyAlignment="1"/>
    <xf numFmtId="0" fontId="28" fillId="0" borderId="7" xfId="12" applyFont="1" applyFill="1" applyBorder="1" applyAlignment="1">
      <alignment horizontal="center" vertical="center"/>
    </xf>
    <xf numFmtId="0" fontId="28" fillId="0" borderId="2" xfId="12" applyFont="1" applyFill="1" applyBorder="1" applyAlignment="1">
      <alignment horizontal="center" vertical="center"/>
    </xf>
    <xf numFmtId="0" fontId="28" fillId="0" borderId="3" xfId="12" applyFont="1" applyFill="1" applyBorder="1" applyAlignment="1">
      <alignment horizontal="center" vertical="center"/>
    </xf>
    <xf numFmtId="171" fontId="28" fillId="10" borderId="1" xfId="12" applyNumberFormat="1" applyFont="1" applyFill="1" applyBorder="1" applyAlignment="1">
      <alignment horizontal="center" vertical="top"/>
    </xf>
    <xf numFmtId="0" fontId="26" fillId="6" borderId="1" xfId="12" applyFont="1" applyFill="1" applyBorder="1" applyAlignment="1">
      <alignment horizontal="center"/>
    </xf>
    <xf numFmtId="0" fontId="29" fillId="7" borderId="15" xfId="12" applyFont="1" applyFill="1" applyBorder="1" applyAlignment="1">
      <alignment horizontal="center" vertical="center"/>
    </xf>
    <xf numFmtId="0" fontId="29" fillId="7" borderId="12" xfId="12" applyFont="1" applyFill="1" applyBorder="1" applyAlignment="1">
      <alignment horizontal="center" vertical="center"/>
    </xf>
    <xf numFmtId="0" fontId="30" fillId="2" borderId="5" xfId="12" applyFont="1" applyFill="1" applyBorder="1" applyAlignment="1">
      <alignment horizontal="center" vertical="center" textRotation="90" wrapText="1"/>
    </xf>
    <xf numFmtId="0" fontId="30" fillId="2" borderId="4" xfId="12" applyFont="1" applyFill="1" applyBorder="1" applyAlignment="1">
      <alignment horizontal="center" vertical="center" textRotation="90" wrapText="1"/>
    </xf>
    <xf numFmtId="0" fontId="30" fillId="2" borderId="11" xfId="12" applyFont="1" applyFill="1" applyBorder="1" applyAlignment="1">
      <alignment horizontal="center" vertical="center" textRotation="90" wrapText="1"/>
    </xf>
    <xf numFmtId="171" fontId="28" fillId="2" borderId="7" xfId="12" applyNumberFormat="1" applyFont="1" applyFill="1" applyBorder="1" applyAlignment="1">
      <alignment horizontal="center"/>
    </xf>
    <xf numFmtId="171" fontId="28" fillId="2" borderId="2" xfId="12" applyNumberFormat="1" applyFont="1" applyFill="1" applyBorder="1" applyAlignment="1">
      <alignment horizontal="center"/>
    </xf>
    <xf numFmtId="171" fontId="28" fillId="2" borderId="3" xfId="12" applyNumberFormat="1" applyFont="1" applyFill="1" applyBorder="1" applyAlignment="1">
      <alignment horizontal="center"/>
    </xf>
    <xf numFmtId="0" fontId="30" fillId="9" borderId="5" xfId="12" applyFont="1" applyFill="1" applyBorder="1" applyAlignment="1">
      <alignment horizontal="left" vertical="center" wrapText="1"/>
    </xf>
    <xf numFmtId="0" fontId="30" fillId="9" borderId="4" xfId="12" applyFont="1" applyFill="1" applyBorder="1" applyAlignment="1">
      <alignment horizontal="left" vertical="center" wrapText="1"/>
    </xf>
    <xf numFmtId="0" fontId="30" fillId="9" borderId="11" xfId="12" applyFont="1" applyFill="1" applyBorder="1" applyAlignment="1">
      <alignment horizontal="left" vertical="center" wrapText="1"/>
    </xf>
    <xf numFmtId="0" fontId="26" fillId="6" borderId="15" xfId="12" applyFont="1" applyFill="1" applyBorder="1" applyAlignment="1">
      <alignment horizontal="center" vertical="center"/>
    </xf>
    <xf numFmtId="0" fontId="26" fillId="6" borderId="12" xfId="12" applyFont="1" applyFill="1" applyBorder="1" applyAlignment="1">
      <alignment horizontal="center" vertical="center"/>
    </xf>
    <xf numFmtId="0" fontId="26" fillId="6" borderId="6" xfId="12" applyFont="1" applyFill="1" applyBorder="1" applyAlignment="1">
      <alignment horizontal="center" vertical="center"/>
    </xf>
    <xf numFmtId="0" fontId="28" fillId="0" borderId="7" xfId="12" applyFont="1" applyFill="1" applyBorder="1" applyAlignment="1">
      <alignment horizontal="center"/>
    </xf>
    <xf numFmtId="0" fontId="28" fillId="0" borderId="2" xfId="12" applyFont="1" applyFill="1" applyBorder="1" applyAlignment="1">
      <alignment horizontal="center"/>
    </xf>
    <xf numFmtId="9" fontId="28" fillId="0" borderId="14" xfId="12" applyNumberFormat="1" applyFont="1" applyFill="1" applyBorder="1" applyAlignment="1">
      <alignment horizontal="left" vertical="center"/>
    </xf>
    <xf numFmtId="9" fontId="28" fillId="0" borderId="8" xfId="12" applyNumberFormat="1" applyFont="1" applyFill="1" applyBorder="1" applyAlignment="1">
      <alignment horizontal="left" vertical="center"/>
    </xf>
    <xf numFmtId="0" fontId="15" fillId="0" borderId="2" xfId="12" applyBorder="1"/>
    <xf numFmtId="0" fontId="28" fillId="11" borderId="15" xfId="12" applyFont="1" applyFill="1" applyBorder="1" applyAlignment="1">
      <alignment vertical="center"/>
    </xf>
    <xf numFmtId="0" fontId="28" fillId="11" borderId="6" xfId="12" applyFont="1" applyFill="1" applyBorder="1" applyAlignment="1">
      <alignment vertical="center"/>
    </xf>
    <xf numFmtId="0" fontId="28" fillId="0" borderId="2" xfId="12" applyFont="1" applyFill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168" fontId="21" fillId="0" borderId="5" xfId="10" applyFont="1" applyBorder="1" applyAlignment="1">
      <alignment horizontal="center" vertical="center"/>
    </xf>
    <xf numFmtId="168" fontId="21" fillId="0" borderId="4" xfId="10" applyFont="1" applyBorder="1" applyAlignment="1">
      <alignment horizontal="center" vertical="center"/>
    </xf>
    <xf numFmtId="168" fontId="21" fillId="0" borderId="28" xfId="10" applyFont="1" applyBorder="1" applyAlignment="1">
      <alignment horizontal="center" vertical="center"/>
    </xf>
    <xf numFmtId="168" fontId="21" fillId="0" borderId="16" xfId="10" applyFont="1" applyBorder="1" applyAlignment="1">
      <alignment horizontal="left" vertical="center"/>
    </xf>
    <xf numFmtId="168" fontId="21" fillId="0" borderId="17" xfId="10" applyFont="1" applyBorder="1" applyAlignment="1">
      <alignment horizontal="left" vertical="center"/>
    </xf>
    <xf numFmtId="168" fontId="21" fillId="0" borderId="60" xfId="10" applyFont="1" applyBorder="1" applyAlignment="1">
      <alignment horizontal="left" vertical="center"/>
    </xf>
    <xf numFmtId="0" fontId="20" fillId="0" borderId="5" xfId="9" applyFont="1" applyBorder="1" applyAlignment="1">
      <alignment horizontal="left" vertical="center" wrapText="1"/>
    </xf>
    <xf numFmtId="0" fontId="20" fillId="0" borderId="11" xfId="9" applyFont="1" applyBorder="1" applyAlignment="1">
      <alignment horizontal="left" vertical="center" wrapText="1"/>
    </xf>
    <xf numFmtId="0" fontId="20" fillId="0" borderId="50" xfId="9" applyFont="1" applyBorder="1" applyAlignment="1">
      <alignment horizontal="center" vertical="center" wrapText="1"/>
    </xf>
    <xf numFmtId="0" fontId="20" fillId="0" borderId="29" xfId="9" applyFont="1" applyBorder="1" applyAlignment="1">
      <alignment horizontal="center" vertical="center" wrapText="1"/>
    </xf>
    <xf numFmtId="0" fontId="21" fillId="0" borderId="33" xfId="9" applyFont="1" applyBorder="1" applyAlignment="1">
      <alignment horizontal="left" vertical="center" wrapText="1"/>
    </xf>
    <xf numFmtId="0" fontId="21" fillId="0" borderId="4" xfId="9" applyFont="1" applyBorder="1" applyAlignment="1">
      <alignment horizontal="left" vertical="center" wrapText="1"/>
    </xf>
    <xf numFmtId="0" fontId="21" fillId="0" borderId="28" xfId="9" applyFont="1" applyBorder="1" applyAlignment="1">
      <alignment horizontal="left" vertical="center" wrapText="1"/>
    </xf>
    <xf numFmtId="0" fontId="20" fillId="0" borderId="5" xfId="9" applyFont="1" applyBorder="1" applyAlignment="1">
      <alignment horizontal="center" vertical="center" wrapText="1"/>
    </xf>
    <xf numFmtId="0" fontId="20" fillId="0" borderId="11" xfId="9" applyFont="1" applyBorder="1" applyAlignment="1">
      <alignment horizontal="center" vertical="center" wrapText="1"/>
    </xf>
    <xf numFmtId="0" fontId="20" fillId="0" borderId="14" xfId="9" applyFont="1" applyBorder="1" applyAlignment="1">
      <alignment horizontal="center" vertical="center" wrapText="1"/>
    </xf>
    <xf numFmtId="0" fontId="20" fillId="0" borderId="15" xfId="9" applyFont="1" applyBorder="1" applyAlignment="1">
      <alignment horizontal="center" vertical="center" wrapText="1"/>
    </xf>
    <xf numFmtId="0" fontId="20" fillId="0" borderId="9" xfId="9" applyFont="1" applyBorder="1" applyAlignment="1">
      <alignment horizontal="center" vertical="center" wrapText="1"/>
    </xf>
    <xf numFmtId="0" fontId="20" fillId="0" borderId="12" xfId="9" applyFont="1" applyBorder="1" applyAlignment="1">
      <alignment horizontal="center" vertical="center" wrapText="1"/>
    </xf>
    <xf numFmtId="0" fontId="20" fillId="0" borderId="8" xfId="9" applyFont="1" applyBorder="1" applyAlignment="1">
      <alignment horizontal="center" vertical="center" wrapText="1"/>
    </xf>
    <xf numFmtId="0" fontId="20" fillId="0" borderId="6" xfId="9" applyFont="1" applyBorder="1" applyAlignment="1">
      <alignment horizontal="center" vertical="center" wrapText="1"/>
    </xf>
    <xf numFmtId="168" fontId="21" fillId="0" borderId="14" xfId="9" applyNumberFormat="1" applyFont="1" applyBorder="1" applyAlignment="1">
      <alignment horizontal="center" vertical="center" wrapText="1"/>
    </xf>
    <xf numFmtId="168" fontId="21" fillId="0" borderId="15" xfId="9" applyNumberFormat="1" applyFont="1" applyBorder="1" applyAlignment="1">
      <alignment horizontal="center" vertical="center" wrapText="1"/>
    </xf>
    <xf numFmtId="0" fontId="20" fillId="0" borderId="5" xfId="9" quotePrefix="1" applyFont="1" applyBorder="1" applyAlignment="1">
      <alignment vertical="center" wrapText="1"/>
    </xf>
    <xf numFmtId="0" fontId="20" fillId="0" borderId="11" xfId="9" quotePrefix="1" applyFont="1" applyBorder="1" applyAlignment="1">
      <alignment vertical="center" wrapText="1"/>
    </xf>
    <xf numFmtId="0" fontId="20" fillId="0" borderId="30" xfId="9" applyFont="1" applyBorder="1" applyAlignment="1">
      <alignment horizontal="center" vertical="center" wrapText="1"/>
    </xf>
    <xf numFmtId="0" fontId="20" fillId="0" borderId="14" xfId="9" applyFont="1" applyBorder="1" applyAlignment="1">
      <alignment horizontal="left" vertical="center" wrapText="1"/>
    </xf>
    <xf numFmtId="0" fontId="20" fillId="0" borderId="8" xfId="9" applyFont="1" applyBorder="1" applyAlignment="1">
      <alignment horizontal="left" vertical="center" wrapText="1"/>
    </xf>
    <xf numFmtId="0" fontId="20" fillId="0" borderId="4" xfId="9" applyFont="1" applyFill="1" applyBorder="1" applyAlignment="1">
      <alignment horizontal="left" vertical="center"/>
    </xf>
    <xf numFmtId="0" fontId="20" fillId="0" borderId="11" xfId="9" applyFont="1" applyFill="1" applyBorder="1" applyAlignment="1">
      <alignment horizontal="left" vertical="center"/>
    </xf>
    <xf numFmtId="0" fontId="20" fillId="0" borderId="1" xfId="9" applyFont="1" applyBorder="1" applyAlignment="1">
      <alignment horizontal="left" vertical="center" wrapText="1"/>
    </xf>
    <xf numFmtId="0" fontId="20" fillId="0" borderId="1" xfId="9" applyFont="1" applyBorder="1" applyAlignment="1">
      <alignment horizontal="center" vertical="center" wrapText="1"/>
    </xf>
    <xf numFmtId="0" fontId="20" fillId="0" borderId="7" xfId="9" applyFont="1" applyFill="1" applyBorder="1" applyAlignment="1">
      <alignment horizontal="left" vertical="center" wrapText="1"/>
    </xf>
    <xf numFmtId="0" fontId="20" fillId="0" borderId="3" xfId="9" applyFont="1" applyFill="1" applyBorder="1" applyAlignment="1">
      <alignment horizontal="left" vertical="center" wrapText="1"/>
    </xf>
    <xf numFmtId="168" fontId="21" fillId="0" borderId="16" xfId="10" applyFont="1" applyBorder="1" applyAlignment="1">
      <alignment horizontal="center" vertical="center"/>
    </xf>
    <xf numFmtId="168" fontId="21" fillId="0" borderId="17" xfId="10" applyFont="1" applyBorder="1" applyAlignment="1">
      <alignment horizontal="center" vertical="center"/>
    </xf>
    <xf numFmtId="168" fontId="21" fillId="0" borderId="60" xfId="10" applyFont="1" applyBorder="1" applyAlignment="1">
      <alignment horizontal="center" vertical="center"/>
    </xf>
    <xf numFmtId="0" fontId="20" fillId="0" borderId="7" xfId="9" applyFont="1" applyBorder="1" applyAlignment="1">
      <alignment horizontal="center" vertical="center" wrapText="1"/>
    </xf>
    <xf numFmtId="0" fontId="20" fillId="0" borderId="2" xfId="9" applyFont="1" applyBorder="1" applyAlignment="1">
      <alignment horizontal="center" vertical="center" wrapText="1"/>
    </xf>
    <xf numFmtId="0" fontId="20" fillId="0" borderId="3" xfId="9" applyFont="1" applyBorder="1" applyAlignment="1">
      <alignment horizontal="center" vertical="center" wrapText="1"/>
    </xf>
    <xf numFmtId="168" fontId="20" fillId="0" borderId="14" xfId="9" applyNumberFormat="1" applyFont="1" applyBorder="1" applyAlignment="1">
      <alignment horizontal="center" vertical="center" wrapText="1"/>
    </xf>
    <xf numFmtId="168" fontId="20" fillId="0" borderId="15" xfId="9" applyNumberFormat="1" applyFont="1" applyBorder="1" applyAlignment="1">
      <alignment horizontal="center" vertical="center" wrapText="1"/>
    </xf>
    <xf numFmtId="0" fontId="46" fillId="0" borderId="11" xfId="0" applyFont="1" applyBorder="1" applyAlignment="1">
      <alignment vertical="center" wrapText="1"/>
    </xf>
    <xf numFmtId="0" fontId="20" fillId="0" borderId="4" xfId="9" applyFont="1" applyBorder="1" applyAlignment="1">
      <alignment horizontal="left" vertical="center" wrapText="1"/>
    </xf>
    <xf numFmtId="0" fontId="46" fillId="0" borderId="11" xfId="0" applyFont="1" applyBorder="1" applyAlignment="1">
      <alignment horizontal="left" vertical="center"/>
    </xf>
    <xf numFmtId="0" fontId="46" fillId="0" borderId="11" xfId="0" applyFont="1" applyBorder="1" applyAlignment="1">
      <alignment horizontal="left" vertical="center" wrapText="1"/>
    </xf>
    <xf numFmtId="0" fontId="20" fillId="0" borderId="5" xfId="9" applyFont="1" applyFill="1" applyBorder="1" applyAlignment="1">
      <alignment horizontal="left" vertical="center" wrapText="1"/>
    </xf>
    <xf numFmtId="0" fontId="46" fillId="0" borderId="11" xfId="0" applyFont="1" applyFill="1" applyBorder="1" applyAlignment="1">
      <alignment horizontal="left" vertical="center" wrapText="1"/>
    </xf>
    <xf numFmtId="0" fontId="21" fillId="0" borderId="4" xfId="9" applyFont="1" applyFill="1" applyBorder="1" applyAlignment="1">
      <alignment horizontal="left" vertical="center" wrapText="1"/>
    </xf>
    <xf numFmtId="0" fontId="46" fillId="0" borderId="28" xfId="0" applyFont="1" applyBorder="1" applyAlignment="1">
      <alignment horizontal="left" vertical="center" wrapText="1"/>
    </xf>
    <xf numFmtId="168" fontId="21" fillId="0" borderId="0" xfId="10" applyFont="1" applyFill="1" applyBorder="1" applyAlignment="1">
      <alignment horizontal="left" vertical="center"/>
    </xf>
    <xf numFmtId="0" fontId="20" fillId="0" borderId="4" xfId="9" applyFont="1" applyBorder="1" applyAlignment="1">
      <alignment horizontal="center" vertical="center" wrapText="1"/>
    </xf>
    <xf numFmtId="168" fontId="21" fillId="0" borderId="16" xfId="9" applyNumberFormat="1" applyFont="1" applyBorder="1" applyAlignment="1">
      <alignment horizontal="center" vertical="center"/>
    </xf>
    <xf numFmtId="168" fontId="21" fillId="0" borderId="17" xfId="9" applyNumberFormat="1" applyFont="1" applyBorder="1" applyAlignment="1">
      <alignment horizontal="center" vertical="center"/>
    </xf>
    <xf numFmtId="168" fontId="21" fillId="0" borderId="60" xfId="9" applyNumberFormat="1" applyFont="1" applyBorder="1" applyAlignment="1">
      <alignment horizontal="center" vertical="center"/>
    </xf>
    <xf numFmtId="168" fontId="21" fillId="0" borderId="0" xfId="9" applyNumberFormat="1" applyFont="1" applyFill="1" applyBorder="1" applyAlignment="1">
      <alignment vertical="center"/>
    </xf>
    <xf numFmtId="168" fontId="21" fillId="0" borderId="16" xfId="9" applyNumberFormat="1" applyFont="1" applyBorder="1" applyAlignment="1">
      <alignment vertical="center"/>
    </xf>
    <xf numFmtId="168" fontId="21" fillId="0" borderId="17" xfId="9" applyNumberFormat="1" applyFont="1" applyBorder="1" applyAlignment="1">
      <alignment vertical="center"/>
    </xf>
    <xf numFmtId="168" fontId="21" fillId="0" borderId="60" xfId="9" applyNumberFormat="1" applyFont="1" applyBorder="1" applyAlignment="1">
      <alignment vertical="center"/>
    </xf>
    <xf numFmtId="0" fontId="20" fillId="0" borderId="13" xfId="9" applyFont="1" applyBorder="1" applyAlignment="1">
      <alignment horizontal="center" vertical="center" wrapText="1"/>
    </xf>
    <xf numFmtId="168" fontId="21" fillId="0" borderId="16" xfId="3" applyFont="1" applyBorder="1" applyAlignment="1">
      <alignment horizontal="center" vertical="center" wrapText="1"/>
    </xf>
    <xf numFmtId="168" fontId="21" fillId="0" borderId="17" xfId="3" applyFont="1" applyBorder="1" applyAlignment="1">
      <alignment horizontal="center" vertical="center" wrapText="1"/>
    </xf>
    <xf numFmtId="168" fontId="21" fillId="0" borderId="60" xfId="3" applyFont="1" applyBorder="1" applyAlignment="1">
      <alignment horizontal="center" vertical="center" wrapText="1"/>
    </xf>
    <xf numFmtId="0" fontId="20" fillId="10" borderId="4" xfId="9" applyFont="1" applyFill="1" applyBorder="1" applyAlignment="1">
      <alignment horizontal="left" vertical="center" wrapText="1"/>
    </xf>
    <xf numFmtId="0" fontId="20" fillId="10" borderId="11" xfId="9" applyFont="1" applyFill="1" applyBorder="1" applyAlignment="1">
      <alignment horizontal="left" vertical="center" wrapText="1"/>
    </xf>
    <xf numFmtId="168" fontId="21" fillId="0" borderId="10" xfId="9" applyNumberFormat="1" applyFont="1" applyBorder="1" applyAlignment="1">
      <alignment horizontal="center" vertical="center" wrapText="1"/>
    </xf>
    <xf numFmtId="168" fontId="21" fillId="0" borderId="4" xfId="3" applyFont="1" applyBorder="1" applyAlignment="1">
      <alignment horizontal="center" vertical="center" wrapText="1"/>
    </xf>
    <xf numFmtId="168" fontId="21" fillId="0" borderId="11" xfId="3" applyFont="1" applyBorder="1" applyAlignment="1">
      <alignment horizontal="center" vertical="center" wrapText="1"/>
    </xf>
    <xf numFmtId="168" fontId="20" fillId="0" borderId="4" xfId="3" applyFont="1" applyFill="1" applyBorder="1" applyAlignment="1">
      <alignment horizontal="center" vertical="center" wrapText="1"/>
    </xf>
    <xf numFmtId="168" fontId="20" fillId="0" borderId="11" xfId="3" applyFont="1" applyFill="1" applyBorder="1" applyAlignment="1">
      <alignment horizontal="center" vertical="center" wrapText="1"/>
    </xf>
    <xf numFmtId="168" fontId="21" fillId="0" borderId="40" xfId="10" applyFont="1" applyBorder="1" applyAlignment="1">
      <alignment horizontal="left" vertical="center"/>
    </xf>
    <xf numFmtId="168" fontId="21" fillId="0" borderId="41" xfId="10" applyFont="1" applyBorder="1" applyAlignment="1">
      <alignment horizontal="left" vertical="center"/>
    </xf>
    <xf numFmtId="0" fontId="21" fillId="0" borderId="10" xfId="9" applyFont="1" applyBorder="1" applyAlignment="1">
      <alignment horizontal="center" vertical="center" wrapText="1"/>
    </xf>
    <xf numFmtId="0" fontId="21" fillId="0" borderId="30" xfId="9" applyFont="1" applyBorder="1" applyAlignment="1">
      <alignment horizontal="center" vertical="center" wrapText="1"/>
    </xf>
    <xf numFmtId="168" fontId="21" fillId="0" borderId="16" xfId="3" applyFont="1" applyFill="1" applyBorder="1" applyAlignment="1">
      <alignment horizontal="center" vertical="center" wrapText="1"/>
    </xf>
    <xf numFmtId="168" fontId="21" fillId="0" borderId="17" xfId="3" applyFont="1" applyFill="1" applyBorder="1" applyAlignment="1">
      <alignment horizontal="center" vertical="center" wrapText="1"/>
    </xf>
    <xf numFmtId="168" fontId="21" fillId="0" borderId="64" xfId="3" applyFont="1" applyFill="1" applyBorder="1" applyAlignment="1">
      <alignment horizontal="center" vertical="center" wrapText="1"/>
    </xf>
    <xf numFmtId="0" fontId="20" fillId="0" borderId="10" xfId="9" applyFont="1" applyBorder="1" applyAlignment="1">
      <alignment horizontal="left" vertical="center" wrapText="1"/>
    </xf>
    <xf numFmtId="0" fontId="20" fillId="0" borderId="0" xfId="9" applyFont="1" applyBorder="1" applyAlignment="1">
      <alignment horizontal="left" vertical="center" wrapText="1"/>
    </xf>
    <xf numFmtId="0" fontId="20" fillId="0" borderId="30" xfId="9" applyFont="1" applyBorder="1" applyAlignment="1">
      <alignment horizontal="left" vertical="center" wrapText="1"/>
    </xf>
    <xf numFmtId="0" fontId="20" fillId="0" borderId="29" xfId="9" applyFont="1" applyBorder="1" applyAlignment="1">
      <alignment horizontal="left" vertical="center" wrapText="1"/>
    </xf>
    <xf numFmtId="0" fontId="21" fillId="0" borderId="64" xfId="9" applyFont="1" applyBorder="1" applyAlignment="1">
      <alignment horizontal="center" vertical="center" wrapText="1"/>
    </xf>
    <xf numFmtId="0" fontId="21" fillId="0" borderId="17" xfId="9" applyFont="1" applyBorder="1" applyAlignment="1">
      <alignment horizontal="center" vertical="center" wrapText="1"/>
    </xf>
    <xf numFmtId="0" fontId="21" fillId="0" borderId="77" xfId="9" applyFont="1" applyBorder="1" applyAlignment="1">
      <alignment horizontal="center" vertical="center" wrapText="1"/>
    </xf>
    <xf numFmtId="0" fontId="20" fillId="0" borderId="45" xfId="9" applyFont="1" applyBorder="1" applyAlignment="1">
      <alignment horizontal="center" vertical="center" wrapText="1"/>
    </xf>
    <xf numFmtId="0" fontId="20" fillId="0" borderId="47" xfId="9" applyFont="1" applyBorder="1" applyAlignment="1">
      <alignment horizontal="center" vertical="center" wrapText="1"/>
    </xf>
    <xf numFmtId="0" fontId="20" fillId="0" borderId="48" xfId="9" applyFont="1" applyBorder="1" applyAlignment="1">
      <alignment horizontal="center" vertical="center" wrapText="1"/>
    </xf>
    <xf numFmtId="168" fontId="21" fillId="0" borderId="19" xfId="10" applyFont="1" applyBorder="1" applyAlignment="1">
      <alignment horizontal="center" vertical="center"/>
    </xf>
    <xf numFmtId="0" fontId="46" fillId="0" borderId="74" xfId="0" applyFont="1" applyBorder="1" applyAlignment="1">
      <alignment horizontal="center" vertical="center"/>
    </xf>
    <xf numFmtId="0" fontId="20" fillId="0" borderId="33" xfId="9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21" fillId="0" borderId="16" xfId="9" applyFont="1" applyBorder="1" applyAlignment="1">
      <alignment horizontal="center" vertical="center" wrapText="1"/>
    </xf>
    <xf numFmtId="0" fontId="21" fillId="0" borderId="60" xfId="9" applyFont="1" applyBorder="1" applyAlignment="1">
      <alignment horizontal="center" vertical="center" wrapText="1"/>
    </xf>
    <xf numFmtId="168" fontId="21" fillId="0" borderId="24" xfId="10" applyFont="1" applyBorder="1" applyAlignment="1">
      <alignment horizontal="center" vertical="center"/>
    </xf>
    <xf numFmtId="168" fontId="21" fillId="0" borderId="16" xfId="9" applyNumberFormat="1" applyFont="1" applyBorder="1" applyAlignment="1">
      <alignment horizontal="center" vertical="center" wrapText="1"/>
    </xf>
    <xf numFmtId="168" fontId="21" fillId="0" borderId="17" xfId="9" applyNumberFormat="1" applyFont="1" applyBorder="1" applyAlignment="1">
      <alignment horizontal="center" vertical="center" wrapText="1"/>
    </xf>
    <xf numFmtId="168" fontId="21" fillId="0" borderId="60" xfId="9" applyNumberFormat="1" applyFont="1" applyBorder="1" applyAlignment="1">
      <alignment horizontal="center" vertical="center" wrapText="1"/>
    </xf>
    <xf numFmtId="2" fontId="21" fillId="0" borderId="16" xfId="9" applyNumberFormat="1" applyFont="1" applyBorder="1" applyAlignment="1">
      <alignment horizontal="center" vertical="center"/>
    </xf>
    <xf numFmtId="2" fontId="21" fillId="0" borderId="17" xfId="9" applyNumberFormat="1" applyFont="1" applyBorder="1" applyAlignment="1">
      <alignment horizontal="center" vertical="center"/>
    </xf>
    <xf numFmtId="2" fontId="21" fillId="0" borderId="64" xfId="9" applyNumberFormat="1" applyFont="1" applyBorder="1" applyAlignment="1">
      <alignment horizontal="center" vertical="center"/>
    </xf>
    <xf numFmtId="0" fontId="46" fillId="0" borderId="17" xfId="0" applyFont="1" applyBorder="1" applyAlignment="1">
      <alignment horizontal="left" vertical="center"/>
    </xf>
    <xf numFmtId="0" fontId="46" fillId="0" borderId="60" xfId="0" applyFont="1" applyBorder="1" applyAlignment="1">
      <alignment horizontal="left" vertical="center"/>
    </xf>
    <xf numFmtId="168" fontId="21" fillId="0" borderId="19" xfId="10" applyFont="1" applyBorder="1" applyAlignment="1">
      <alignment horizontal="left" vertical="center"/>
    </xf>
    <xf numFmtId="168" fontId="21" fillId="0" borderId="74" xfId="10" applyFont="1" applyBorder="1" applyAlignment="1">
      <alignment horizontal="left" vertical="center"/>
    </xf>
    <xf numFmtId="0" fontId="21" fillId="0" borderId="4" xfId="9" applyFont="1" applyFill="1" applyBorder="1" applyAlignment="1">
      <alignment horizontal="center" vertical="center" wrapText="1"/>
    </xf>
    <xf numFmtId="168" fontId="21" fillId="0" borderId="78" xfId="10" applyFont="1" applyBorder="1" applyAlignment="1">
      <alignment horizontal="center" vertical="center"/>
    </xf>
    <xf numFmtId="168" fontId="21" fillId="0" borderId="76" xfId="10" applyFont="1" applyBorder="1" applyAlignment="1">
      <alignment horizontal="center" vertical="center"/>
    </xf>
    <xf numFmtId="0" fontId="21" fillId="0" borderId="0" xfId="9" applyFont="1" applyFill="1" applyBorder="1" applyAlignment="1">
      <alignment horizontal="center" vertical="center" wrapText="1"/>
    </xf>
    <xf numFmtId="168" fontId="21" fillId="0" borderId="24" xfId="9" applyNumberFormat="1" applyFont="1" applyFill="1" applyBorder="1" applyAlignment="1">
      <alignment vertical="center"/>
    </xf>
    <xf numFmtId="0" fontId="21" fillId="0" borderId="16" xfId="9" applyFont="1" applyBorder="1" applyAlignment="1">
      <alignment horizontal="center" vertical="center"/>
    </xf>
    <xf numFmtId="0" fontId="21" fillId="0" borderId="24" xfId="9" applyFont="1" applyBorder="1" applyAlignment="1">
      <alignment horizontal="center" vertical="center"/>
    </xf>
    <xf numFmtId="0" fontId="48" fillId="0" borderId="23" xfId="9" applyFont="1" applyBorder="1" applyAlignment="1">
      <alignment horizontal="center" vertical="center"/>
    </xf>
    <xf numFmtId="0" fontId="48" fillId="0" borderId="22" xfId="9" applyFont="1" applyBorder="1" applyAlignment="1">
      <alignment horizontal="center" vertical="center"/>
    </xf>
    <xf numFmtId="0" fontId="48" fillId="0" borderId="20" xfId="9" applyFont="1" applyBorder="1" applyAlignment="1">
      <alignment horizontal="center" vertical="center"/>
    </xf>
    <xf numFmtId="0" fontId="21" fillId="2" borderId="40" xfId="9" applyFont="1" applyFill="1" applyBorder="1" applyAlignment="1">
      <alignment horizontal="center" vertical="center" wrapText="1"/>
    </xf>
    <xf numFmtId="0" fontId="21" fillId="2" borderId="41" xfId="9" applyFont="1" applyFill="1" applyBorder="1" applyAlignment="1">
      <alignment horizontal="center" vertical="center" wrapText="1"/>
    </xf>
    <xf numFmtId="0" fontId="21" fillId="0" borderId="22" xfId="9" applyFont="1" applyBorder="1" applyAlignment="1">
      <alignment horizontal="center" vertical="center" wrapText="1"/>
    </xf>
    <xf numFmtId="0" fontId="21" fillId="0" borderId="12" xfId="9" applyFont="1" applyBorder="1" applyAlignment="1">
      <alignment horizontal="center" vertical="center" wrapText="1"/>
    </xf>
    <xf numFmtId="168" fontId="21" fillId="0" borderId="64" xfId="9" applyNumberFormat="1" applyFont="1" applyBorder="1" applyAlignment="1">
      <alignment horizontal="center" vertical="center" wrapText="1"/>
    </xf>
    <xf numFmtId="0" fontId="20" fillId="0" borderId="1" xfId="9" applyFont="1" applyFill="1" applyBorder="1" applyAlignment="1">
      <alignment horizontal="left" vertical="center" wrapText="1"/>
    </xf>
    <xf numFmtId="168" fontId="21" fillId="0" borderId="5" xfId="3" applyFont="1" applyBorder="1" applyAlignment="1">
      <alignment horizontal="center" vertical="center" wrapText="1"/>
    </xf>
    <xf numFmtId="0" fontId="21" fillId="0" borderId="0" xfId="9" applyFont="1" applyFill="1" applyBorder="1" applyAlignment="1">
      <alignment vertical="center"/>
    </xf>
    <xf numFmtId="168" fontId="21" fillId="0" borderId="54" xfId="3" applyFont="1" applyFill="1" applyBorder="1" applyAlignment="1">
      <alignment horizontal="center" vertical="center" wrapText="1"/>
    </xf>
    <xf numFmtId="168" fontId="21" fillId="0" borderId="46" xfId="3" applyFont="1" applyFill="1" applyBorder="1" applyAlignment="1">
      <alignment horizontal="center" vertical="center" wrapText="1"/>
    </xf>
    <xf numFmtId="168" fontId="21" fillId="0" borderId="49" xfId="3" applyFont="1" applyFill="1" applyBorder="1" applyAlignment="1">
      <alignment horizontal="center" vertical="center" wrapText="1"/>
    </xf>
    <xf numFmtId="0" fontId="21" fillId="0" borderId="1" xfId="9" applyFont="1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center" wrapText="1"/>
    </xf>
    <xf numFmtId="0" fontId="46" fillId="0" borderId="5" xfId="0" applyFont="1" applyBorder="1" applyAlignment="1">
      <alignment horizontal="center" vertical="center" wrapText="1"/>
    </xf>
    <xf numFmtId="0" fontId="46" fillId="0" borderId="27" xfId="0" applyFont="1" applyBorder="1" applyAlignment="1">
      <alignment horizontal="center" vertical="center" wrapText="1"/>
    </xf>
    <xf numFmtId="0" fontId="46" fillId="0" borderId="4" xfId="0" applyFont="1" applyBorder="1" applyAlignment="1">
      <alignment horizontal="left" vertical="center" wrapText="1"/>
    </xf>
    <xf numFmtId="2" fontId="21" fillId="0" borderId="75" xfId="9" applyNumberFormat="1" applyFont="1" applyBorder="1" applyAlignment="1">
      <alignment horizontal="center" vertical="center"/>
    </xf>
    <xf numFmtId="2" fontId="21" fillId="0" borderId="19" xfId="9" applyNumberFormat="1" applyFont="1" applyBorder="1" applyAlignment="1">
      <alignment horizontal="center" vertical="center"/>
    </xf>
    <xf numFmtId="2" fontId="21" fillId="0" borderId="60" xfId="9" applyNumberFormat="1" applyFont="1" applyBorder="1" applyAlignment="1">
      <alignment horizontal="center" vertical="center"/>
    </xf>
    <xf numFmtId="0" fontId="21" fillId="0" borderId="1" xfId="9" applyFont="1" applyBorder="1" applyAlignment="1">
      <alignment horizontal="left" vertical="center" wrapText="1"/>
    </xf>
    <xf numFmtId="0" fontId="21" fillId="0" borderId="27" xfId="9" applyFont="1" applyBorder="1" applyAlignment="1">
      <alignment horizontal="left" vertical="center" wrapText="1"/>
    </xf>
    <xf numFmtId="0" fontId="20" fillId="0" borderId="28" xfId="9" applyFont="1" applyBorder="1" applyAlignment="1">
      <alignment horizontal="left" vertical="center" wrapText="1"/>
    </xf>
    <xf numFmtId="0" fontId="47" fillId="0" borderId="14" xfId="9" applyFont="1" applyBorder="1" applyAlignment="1">
      <alignment horizontal="center" vertical="center"/>
    </xf>
    <xf numFmtId="0" fontId="47" fillId="0" borderId="9" xfId="9" applyFont="1" applyBorder="1" applyAlignment="1">
      <alignment horizontal="center" vertical="center"/>
    </xf>
    <xf numFmtId="0" fontId="47" fillId="0" borderId="8" xfId="9" applyFont="1" applyBorder="1" applyAlignment="1">
      <alignment horizontal="center" vertical="center"/>
    </xf>
    <xf numFmtId="0" fontId="21" fillId="0" borderId="11" xfId="9" applyFont="1" applyBorder="1" applyAlignment="1">
      <alignment horizontal="center" vertical="center" wrapText="1"/>
    </xf>
    <xf numFmtId="168" fontId="46" fillId="0" borderId="33" xfId="10" applyFont="1" applyBorder="1" applyAlignment="1">
      <alignment horizontal="left" vertical="center"/>
    </xf>
    <xf numFmtId="168" fontId="46" fillId="0" borderId="11" xfId="10" applyFont="1" applyBorder="1" applyAlignment="1">
      <alignment horizontal="left" vertical="center"/>
    </xf>
    <xf numFmtId="168" fontId="21" fillId="0" borderId="11" xfId="9" applyNumberFormat="1" applyFont="1" applyBorder="1" applyAlignment="1">
      <alignment horizontal="center" vertical="center" wrapText="1"/>
    </xf>
    <xf numFmtId="0" fontId="21" fillId="0" borderId="7" xfId="9" applyFont="1" applyBorder="1" applyAlignment="1">
      <alignment horizontal="center" vertical="center" wrapText="1"/>
    </xf>
    <xf numFmtId="168" fontId="20" fillId="0" borderId="4" xfId="3" applyFont="1" applyBorder="1" applyAlignment="1">
      <alignment horizontal="center" vertical="center" wrapText="1"/>
    </xf>
    <xf numFmtId="168" fontId="20" fillId="0" borderId="11" xfId="3" applyFont="1" applyBorder="1" applyAlignment="1">
      <alignment horizontal="center" vertical="center" wrapText="1"/>
    </xf>
    <xf numFmtId="0" fontId="20" fillId="0" borderId="25" xfId="9" applyFont="1" applyBorder="1" applyAlignment="1">
      <alignment horizontal="center" vertical="center" wrapText="1"/>
    </xf>
    <xf numFmtId="165" fontId="20" fillId="0" borderId="5" xfId="9" applyNumberFormat="1" applyFont="1" applyBorder="1" applyAlignment="1">
      <alignment horizontal="left" vertical="center" wrapText="1"/>
    </xf>
    <xf numFmtId="165" fontId="20" fillId="0" borderId="11" xfId="9" applyNumberFormat="1" applyFont="1" applyBorder="1" applyAlignment="1">
      <alignment horizontal="left" vertical="center" wrapText="1"/>
    </xf>
    <xf numFmtId="168" fontId="19" fillId="0" borderId="54" xfId="10" applyFont="1" applyBorder="1" applyAlignment="1">
      <alignment horizontal="left" vertical="center"/>
    </xf>
    <xf numFmtId="168" fontId="19" fillId="0" borderId="46" xfId="10" applyFont="1" applyBorder="1" applyAlignment="1">
      <alignment horizontal="left" vertical="center"/>
    </xf>
    <xf numFmtId="168" fontId="19" fillId="0" borderId="19" xfId="10" applyFont="1" applyBorder="1" applyAlignment="1">
      <alignment horizontal="left" vertical="center"/>
    </xf>
    <xf numFmtId="168" fontId="19" fillId="0" borderId="49" xfId="10" applyFont="1" applyBorder="1" applyAlignment="1">
      <alignment horizontal="left" vertical="center"/>
    </xf>
    <xf numFmtId="168" fontId="19" fillId="0" borderId="58" xfId="10" applyFont="1" applyBorder="1" applyAlignment="1">
      <alignment horizontal="left" vertical="center"/>
    </xf>
    <xf numFmtId="0" fontId="19" fillId="0" borderId="4" xfId="9" applyFont="1" applyBorder="1" applyAlignment="1">
      <alignment horizontal="left" vertical="center" wrapText="1"/>
    </xf>
    <xf numFmtId="0" fontId="19" fillId="0" borderId="28" xfId="9" applyFont="1" applyBorder="1" applyAlignment="1">
      <alignment horizontal="left" vertical="center" wrapText="1"/>
    </xf>
    <xf numFmtId="0" fontId="14" fillId="0" borderId="11" xfId="9" applyBorder="1" applyAlignment="1">
      <alignment horizontal="left" vertical="center" wrapText="1"/>
    </xf>
    <xf numFmtId="0" fontId="14" fillId="0" borderId="1" xfId="9" applyBorder="1" applyAlignment="1">
      <alignment horizontal="left" vertical="center" wrapText="1"/>
    </xf>
    <xf numFmtId="0" fontId="19" fillId="0" borderId="4" xfId="9" applyFont="1" applyFill="1" applyBorder="1" applyAlignment="1">
      <alignment horizontal="left" vertical="center" wrapText="1"/>
    </xf>
    <xf numFmtId="0" fontId="19" fillId="0" borderId="33" xfId="9" applyFont="1" applyBorder="1" applyAlignment="1">
      <alignment horizontal="left" vertical="center" wrapText="1"/>
    </xf>
    <xf numFmtId="0" fontId="23" fillId="0" borderId="23" xfId="9" applyFont="1" applyBorder="1" applyAlignment="1">
      <alignment horizontal="center" vertical="center"/>
    </xf>
    <xf numFmtId="0" fontId="23" fillId="0" borderId="22" xfId="9" applyFont="1" applyBorder="1" applyAlignment="1">
      <alignment horizontal="center" vertical="center"/>
    </xf>
    <xf numFmtId="0" fontId="23" fillId="0" borderId="20" xfId="9" applyFont="1" applyBorder="1" applyAlignment="1">
      <alignment horizontal="center" vertical="center"/>
    </xf>
    <xf numFmtId="168" fontId="19" fillId="0" borderId="52" xfId="9" applyNumberFormat="1" applyFont="1" applyBorder="1" applyAlignment="1">
      <alignment horizontal="center" vertical="center" wrapText="1"/>
    </xf>
    <xf numFmtId="168" fontId="19" fillId="0" borderId="57" xfId="9" applyNumberFormat="1" applyFont="1" applyBorder="1" applyAlignment="1">
      <alignment horizontal="center" vertical="center" wrapText="1"/>
    </xf>
    <xf numFmtId="168" fontId="19" fillId="0" borderId="26" xfId="9" applyNumberFormat="1" applyFont="1" applyBorder="1" applyAlignment="1">
      <alignment horizontal="center" vertical="center" wrapText="1"/>
    </xf>
    <xf numFmtId="168" fontId="19" fillId="0" borderId="53" xfId="9" applyNumberFormat="1" applyFont="1" applyBorder="1" applyAlignment="1">
      <alignment horizontal="center" vertical="center" wrapText="1"/>
    </xf>
    <xf numFmtId="0" fontId="2" fillId="0" borderId="4" xfId="9" applyFont="1" applyBorder="1" applyAlignment="1">
      <alignment horizontal="left" vertical="center" wrapText="1"/>
    </xf>
    <xf numFmtId="0" fontId="14" fillId="0" borderId="5" xfId="9" applyBorder="1" applyAlignment="1">
      <alignment horizontal="left" vertical="center" wrapText="1"/>
    </xf>
    <xf numFmtId="0" fontId="2" fillId="0" borderId="5" xfId="9" quotePrefix="1" applyFont="1" applyBorder="1" applyAlignment="1">
      <alignment vertical="center" wrapText="1"/>
    </xf>
    <xf numFmtId="0" fontId="2" fillId="0" borderId="11" xfId="9" quotePrefix="1" applyFont="1" applyBorder="1" applyAlignment="1">
      <alignment vertical="center" wrapText="1"/>
    </xf>
    <xf numFmtId="0" fontId="8" fillId="0" borderId="5" xfId="9" applyFont="1" applyBorder="1" applyAlignment="1">
      <alignment horizontal="left" vertical="center" wrapText="1"/>
    </xf>
    <xf numFmtId="0" fontId="8" fillId="0" borderId="11" xfId="9" applyFont="1" applyBorder="1" applyAlignment="1">
      <alignment horizontal="left" vertical="center" wrapText="1"/>
    </xf>
    <xf numFmtId="0" fontId="2" fillId="0" borderId="5" xfId="9" applyFont="1" applyBorder="1" applyAlignment="1">
      <alignment horizontal="left" vertical="center" wrapText="1"/>
    </xf>
    <xf numFmtId="0" fontId="2" fillId="0" borderId="11" xfId="9" applyFont="1" applyBorder="1" applyAlignment="1">
      <alignment horizontal="left" vertical="center" wrapText="1"/>
    </xf>
    <xf numFmtId="0" fontId="19" fillId="0" borderId="34" xfId="9" applyFont="1" applyBorder="1" applyAlignment="1">
      <alignment horizontal="left" vertical="center" wrapText="1"/>
    </xf>
    <xf numFmtId="0" fontId="19" fillId="0" borderId="27" xfId="9" applyFont="1" applyBorder="1" applyAlignment="1">
      <alignment horizontal="left" vertical="center" wrapText="1"/>
    </xf>
    <xf numFmtId="0" fontId="19" fillId="0" borderId="16" xfId="9" applyFont="1" applyBorder="1" applyAlignment="1">
      <alignment horizontal="center" vertical="center" wrapText="1"/>
    </xf>
    <xf numFmtId="0" fontId="19" fillId="0" borderId="17" xfId="9" applyFont="1" applyBorder="1" applyAlignment="1">
      <alignment horizontal="center" vertical="center" wrapText="1"/>
    </xf>
    <xf numFmtId="0" fontId="19" fillId="0" borderId="16" xfId="9" applyFont="1" applyBorder="1" applyAlignment="1">
      <alignment horizontal="center" vertical="center"/>
    </xf>
    <xf numFmtId="0" fontId="19" fillId="0" borderId="24" xfId="9" applyFont="1" applyBorder="1" applyAlignment="1">
      <alignment horizontal="center" vertical="center"/>
    </xf>
    <xf numFmtId="0" fontId="19" fillId="0" borderId="1" xfId="9" applyFont="1" applyBorder="1" applyAlignment="1">
      <alignment horizontal="left" vertical="center" wrapText="1"/>
    </xf>
    <xf numFmtId="0" fontId="13" fillId="0" borderId="5" xfId="9" applyFont="1" applyBorder="1" applyAlignment="1">
      <alignment horizontal="left" vertical="center" wrapText="1"/>
    </xf>
    <xf numFmtId="0" fontId="13" fillId="0" borderId="11" xfId="9" applyFont="1" applyBorder="1" applyAlignment="1">
      <alignment horizontal="left" vertical="center" wrapText="1"/>
    </xf>
    <xf numFmtId="0" fontId="19" fillId="0" borderId="33" xfId="9" applyFont="1" applyFill="1" applyBorder="1" applyAlignment="1">
      <alignment horizontal="left" vertical="center" wrapText="1"/>
    </xf>
    <xf numFmtId="0" fontId="19" fillId="0" borderId="28" xfId="9" applyFont="1" applyFill="1" applyBorder="1" applyAlignment="1">
      <alignment horizontal="left" vertical="center" wrapText="1"/>
    </xf>
  </cellXfs>
  <cellStyles count="19">
    <cellStyle name="Euro" xfId="1"/>
    <cellStyle name="Euro 2" xfId="2"/>
    <cellStyle name="Migliaia" xfId="3" builtinId="3"/>
    <cellStyle name="Migliaia [0] 2" xfId="4"/>
    <cellStyle name="Migliaia [0] 2 2" xfId="13"/>
    <cellStyle name="Migliaia 2" xfId="5"/>
    <cellStyle name="Migliaia 2 2" xfId="14"/>
    <cellStyle name="Migliaia 3" xfId="10"/>
    <cellStyle name="Normale" xfId="0" builtinId="0"/>
    <cellStyle name="Normale 2" xfId="6"/>
    <cellStyle name="Normale 2 2" xfId="12"/>
    <cellStyle name="Normale 3" xfId="9"/>
    <cellStyle name="Normale 4" xfId="16"/>
    <cellStyle name="Percentuale" xfId="18" builtinId="5"/>
    <cellStyle name="Percentuale 2" xfId="7"/>
    <cellStyle name="Percentuale 2 2" xfId="15"/>
    <cellStyle name="Percentuale 3" xfId="11"/>
    <cellStyle name="Valuta 2" xfId="8"/>
    <cellStyle name="Valuta 2 2" xfId="17"/>
  </cellStyles>
  <dxfs count="0"/>
  <tableStyles count="0" defaultTableStyle="TableStyleMedium9" defaultPivotStyle="PivotStyleLight16"/>
  <colors>
    <mruColors>
      <color rgb="FFFF3300"/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1"/>
  <sheetViews>
    <sheetView tabSelected="1" workbookViewId="0">
      <selection activeCell="E130" sqref="E130"/>
    </sheetView>
  </sheetViews>
  <sheetFormatPr defaultRowHeight="12.75"/>
  <cols>
    <col min="1" max="1" width="19" style="165" customWidth="1"/>
    <col min="2" max="2" width="41.42578125" style="165" customWidth="1"/>
    <col min="3" max="3" width="11.42578125" style="165" customWidth="1"/>
    <col min="4" max="4" width="9.7109375" style="165" customWidth="1"/>
    <col min="5" max="5" width="11" style="165" customWidth="1"/>
    <col min="6" max="6" width="42.5703125" style="165" hidden="1" customWidth="1"/>
    <col min="7" max="7" width="10.28515625" style="165" customWidth="1"/>
    <col min="8" max="8" width="13.28515625" style="165" customWidth="1"/>
    <col min="9" max="9" width="11.42578125" style="165" customWidth="1"/>
    <col min="10" max="10" width="13.140625" style="165" customWidth="1"/>
    <col min="11" max="11" width="14" style="165" bestFit="1" customWidth="1"/>
    <col min="12" max="12" width="20.85546875" style="165" customWidth="1"/>
    <col min="13" max="15" width="10.28515625" style="165" bestFit="1" customWidth="1"/>
    <col min="16" max="16384" width="9.140625" style="165"/>
  </cols>
  <sheetData>
    <row r="1" spans="1:15" ht="20.25">
      <c r="A1" s="1059" t="s">
        <v>243</v>
      </c>
      <c r="B1" s="1059"/>
      <c r="C1" s="1059"/>
      <c r="D1" s="1059"/>
      <c r="E1" s="1059"/>
      <c r="F1" s="1059"/>
      <c r="G1" s="1059"/>
      <c r="H1" s="1059"/>
      <c r="I1" s="1059"/>
      <c r="J1" s="1059"/>
      <c r="K1" s="161" t="s">
        <v>72</v>
      </c>
      <c r="L1" s="162"/>
      <c r="M1" s="163"/>
      <c r="N1" s="164"/>
      <c r="O1" s="164">
        <v>17.5</v>
      </c>
    </row>
    <row r="2" spans="1:15" ht="42" customHeight="1">
      <c r="A2" s="1060" t="s">
        <v>73</v>
      </c>
      <c r="B2" s="1061"/>
      <c r="C2" s="1061"/>
      <c r="D2" s="1061"/>
      <c r="E2" s="1061"/>
      <c r="F2" s="166"/>
      <c r="G2" s="166"/>
      <c r="H2" s="167" t="s">
        <v>74</v>
      </c>
      <c r="I2" s="168" t="s">
        <v>75</v>
      </c>
      <c r="J2" s="169"/>
      <c r="K2" s="161" t="s">
        <v>76</v>
      </c>
      <c r="L2" s="162"/>
      <c r="M2" s="163"/>
      <c r="N2" s="164"/>
      <c r="O2" s="164">
        <v>50</v>
      </c>
    </row>
    <row r="3" spans="1:15" ht="12.75" customHeight="1">
      <c r="A3" s="1062" t="s">
        <v>77</v>
      </c>
      <c r="B3" s="170" t="s">
        <v>224</v>
      </c>
      <c r="C3" s="171"/>
      <c r="D3" s="172"/>
      <c r="E3" s="173"/>
      <c r="F3" s="173"/>
      <c r="G3" s="173"/>
      <c r="H3" s="504">
        <v>49855.21</v>
      </c>
      <c r="I3" s="505">
        <f>SUM(H3*132.7/100)</f>
        <v>66157.863669999992</v>
      </c>
      <c r="J3" s="175"/>
      <c r="K3" s="161" t="s">
        <v>78</v>
      </c>
      <c r="O3" s="164">
        <v>35</v>
      </c>
    </row>
    <row r="4" spans="1:15">
      <c r="A4" s="1063"/>
      <c r="B4" s="176" t="s">
        <v>79</v>
      </c>
      <c r="C4" s="171"/>
      <c r="D4" s="172"/>
      <c r="E4" s="173"/>
      <c r="F4" s="173"/>
      <c r="G4" s="173"/>
      <c r="H4" s="504">
        <v>3840</v>
      </c>
      <c r="I4" s="505">
        <f>SUM(H4*132.7/100)</f>
        <v>5095.6799999999994</v>
      </c>
      <c r="K4" s="177" t="s">
        <v>80</v>
      </c>
      <c r="L4" s="173"/>
      <c r="M4" s="173"/>
      <c r="N4" s="164"/>
      <c r="O4" s="178">
        <v>14.5</v>
      </c>
    </row>
    <row r="5" spans="1:15" s="180" customFormat="1">
      <c r="A5" s="1063"/>
      <c r="B5" s="179" t="s">
        <v>81</v>
      </c>
      <c r="H5" s="504">
        <v>401.4</v>
      </c>
      <c r="I5" s="505">
        <f>SUM(H5*132.7/100)</f>
        <v>532.65779999999995</v>
      </c>
      <c r="K5" s="177" t="s">
        <v>82</v>
      </c>
      <c r="L5" s="173"/>
      <c r="M5" s="173"/>
      <c r="N5" s="178"/>
      <c r="O5" s="178">
        <v>12.5</v>
      </c>
    </row>
    <row r="6" spans="1:15">
      <c r="A6" s="1063"/>
      <c r="B6" s="181" t="s">
        <v>225</v>
      </c>
      <c r="C6" s="182"/>
      <c r="D6" s="171"/>
      <c r="E6" s="173"/>
      <c r="F6" s="173"/>
      <c r="G6" s="173"/>
      <c r="H6" s="506">
        <f>H3-H4-H5</f>
        <v>45613.81</v>
      </c>
      <c r="I6" s="505">
        <f>SUM(H6*132.7/100)</f>
        <v>60529.52586999999</v>
      </c>
      <c r="J6" s="173"/>
      <c r="K6" s="183" t="s">
        <v>83</v>
      </c>
      <c r="L6" s="180"/>
      <c r="M6" s="180"/>
      <c r="N6" s="180"/>
      <c r="O6" s="178">
        <v>18.5</v>
      </c>
    </row>
    <row r="7" spans="1:15" s="180" customFormat="1">
      <c r="A7" s="1063"/>
      <c r="B7" s="184" t="s">
        <v>226</v>
      </c>
      <c r="C7" s="171"/>
      <c r="D7" s="171"/>
      <c r="E7" s="173"/>
      <c r="F7" s="173"/>
      <c r="G7" s="173"/>
      <c r="H7" s="506">
        <v>285.58</v>
      </c>
      <c r="I7" s="505">
        <f>SUM(H7*132.7/100)</f>
        <v>378.96465999999992</v>
      </c>
      <c r="J7" s="206"/>
      <c r="K7" s="185"/>
      <c r="L7" s="185"/>
      <c r="M7" s="185"/>
      <c r="N7" s="185"/>
      <c r="O7" s="185"/>
    </row>
    <row r="8" spans="1:15">
      <c r="A8" s="1064"/>
      <c r="B8" s="1065" t="s">
        <v>218</v>
      </c>
      <c r="C8" s="1066"/>
      <c r="D8" s="1066"/>
      <c r="E8" s="1066"/>
      <c r="F8" s="1067"/>
      <c r="G8" s="923"/>
      <c r="H8" s="507">
        <f>SUM(H6:H7)</f>
        <v>45899.39</v>
      </c>
      <c r="I8" s="507">
        <f>SUM(I6:I7)</f>
        <v>60908.490529999988</v>
      </c>
      <c r="J8" s="224">
        <f>I8+I10+I12+I20+I22+I24</f>
        <v>84386.862309999982</v>
      </c>
      <c r="K8" s="186"/>
      <c r="L8" s="187"/>
      <c r="M8" s="173"/>
      <c r="N8" s="173"/>
      <c r="O8" s="173"/>
    </row>
    <row r="9" spans="1:15" ht="9.75" customHeight="1">
      <c r="A9" s="188"/>
      <c r="B9" s="189"/>
      <c r="C9" s="190"/>
      <c r="D9" s="171"/>
      <c r="E9" s="173"/>
      <c r="F9" s="173"/>
      <c r="G9" s="173"/>
      <c r="H9" s="508"/>
      <c r="I9" s="508"/>
      <c r="J9" s="173"/>
      <c r="K9" s="186"/>
      <c r="L9" s="191"/>
      <c r="M9" s="173"/>
      <c r="N9" s="173"/>
      <c r="O9" s="173"/>
    </row>
    <row r="10" spans="1:15" s="180" customFormat="1" ht="14.25" customHeight="1">
      <c r="A10" s="192" t="s">
        <v>84</v>
      </c>
      <c r="B10" s="170" t="s">
        <v>85</v>
      </c>
      <c r="C10" s="193"/>
      <c r="D10" s="193"/>
      <c r="E10" s="194"/>
      <c r="F10" s="194"/>
      <c r="G10" s="194"/>
      <c r="H10" s="509">
        <v>4004.62</v>
      </c>
      <c r="I10" s="510">
        <f>SUM(H10*132.7/100)</f>
        <v>5314.1307399999987</v>
      </c>
      <c r="K10" s="186"/>
      <c r="L10" s="187"/>
      <c r="O10" s="178"/>
    </row>
    <row r="11" spans="1:15" s="180" customFormat="1">
      <c r="A11" s="195"/>
      <c r="B11" s="196"/>
      <c r="C11" s="193"/>
      <c r="D11" s="193"/>
      <c r="E11" s="194"/>
      <c r="F11" s="194"/>
      <c r="G11" s="194"/>
      <c r="H11" s="511"/>
      <c r="I11" s="512"/>
      <c r="K11" s="186"/>
      <c r="L11" s="187"/>
      <c r="O11" s="178"/>
    </row>
    <row r="12" spans="1:15" s="180" customFormat="1" ht="14.25" customHeight="1">
      <c r="A12" s="198" t="s">
        <v>86</v>
      </c>
      <c r="B12" s="176" t="s">
        <v>220</v>
      </c>
      <c r="C12" s="193"/>
      <c r="D12" s="193"/>
      <c r="E12" s="194"/>
      <c r="F12" s="194"/>
      <c r="G12" s="194"/>
      <c r="H12" s="513">
        <v>2809.75</v>
      </c>
      <c r="I12" s="514">
        <f>SUM(H12*132.7/100)</f>
        <v>3728.5382499999996</v>
      </c>
      <c r="K12" s="186"/>
      <c r="L12" s="187"/>
      <c r="O12" s="178"/>
    </row>
    <row r="13" spans="1:15" s="180" customFormat="1" ht="12.75" customHeight="1">
      <c r="A13" s="199"/>
      <c r="B13" s="196"/>
      <c r="C13" s="200"/>
      <c r="D13" s="201"/>
      <c r="E13" s="185"/>
      <c r="F13" s="185"/>
      <c r="G13" s="185"/>
      <c r="H13" s="515"/>
      <c r="I13" s="516"/>
      <c r="K13" s="183"/>
      <c r="L13" s="202"/>
      <c r="O13" s="178"/>
    </row>
    <row r="14" spans="1:15" s="180" customFormat="1" ht="27" customHeight="1">
      <c r="A14" s="203"/>
      <c r="B14" s="204"/>
      <c r="C14" s="200"/>
      <c r="D14" s="201"/>
      <c r="E14" s="185"/>
      <c r="F14" s="185"/>
      <c r="G14" s="185"/>
      <c r="H14" s="513"/>
      <c r="I14" s="517">
        <f>SUM(H14*132.7/100)</f>
        <v>0</v>
      </c>
      <c r="K14" s="183"/>
      <c r="L14" s="202"/>
      <c r="O14" s="178"/>
    </row>
    <row r="15" spans="1:15" s="180" customFormat="1" ht="12.75" customHeight="1">
      <c r="A15" s="199"/>
      <c r="B15" s="196"/>
      <c r="C15" s="200"/>
      <c r="D15" s="201"/>
      <c r="E15" s="185"/>
      <c r="F15" s="185"/>
      <c r="G15" s="185"/>
      <c r="H15" s="515"/>
      <c r="I15" s="516"/>
      <c r="K15" s="183"/>
      <c r="L15" s="202"/>
      <c r="O15" s="178"/>
    </row>
    <row r="16" spans="1:15" s="180" customFormat="1" ht="27.75" customHeight="1">
      <c r="A16" s="495" t="s">
        <v>87</v>
      </c>
      <c r="B16" s="205" t="s">
        <v>221</v>
      </c>
      <c r="C16" s="200"/>
      <c r="D16" s="201"/>
      <c r="E16" s="185"/>
      <c r="F16" s="185"/>
      <c r="G16" s="185"/>
      <c r="H16" s="513">
        <v>18663.86</v>
      </c>
      <c r="I16" s="517">
        <f>SUM(H16*132.7/100)</f>
        <v>24766.942220000001</v>
      </c>
      <c r="K16" s="183"/>
      <c r="L16" s="206"/>
      <c r="O16" s="178"/>
    </row>
    <row r="17" spans="1:15" s="180" customFormat="1" ht="12.75" customHeight="1">
      <c r="A17" s="199"/>
      <c r="B17" s="196"/>
      <c r="C17" s="200"/>
      <c r="D17" s="201"/>
      <c r="E17" s="185"/>
      <c r="F17" s="185"/>
      <c r="G17" s="185"/>
      <c r="H17" s="515"/>
      <c r="I17" s="515"/>
      <c r="K17" s="183"/>
      <c r="L17" s="202"/>
      <c r="O17" s="178"/>
    </row>
    <row r="18" spans="1:15" ht="12.75" customHeight="1">
      <c r="A18" s="1068" t="s">
        <v>88</v>
      </c>
      <c r="B18" s="524" t="s">
        <v>222</v>
      </c>
      <c r="H18" s="518">
        <v>1554.6797287113791</v>
      </c>
      <c r="I18" s="505">
        <f>SUM(H18*132.7/100)</f>
        <v>2063.06</v>
      </c>
    </row>
    <row r="19" spans="1:15" ht="12.75" customHeight="1">
      <c r="A19" s="1069"/>
      <c r="B19" s="524" t="s">
        <v>219</v>
      </c>
      <c r="H19" s="519">
        <v>2985.38</v>
      </c>
      <c r="I19" s="505">
        <f>SUM(H19*132.7/100)</f>
        <v>3961.59926</v>
      </c>
    </row>
    <row r="20" spans="1:15" ht="12.75" customHeight="1">
      <c r="A20" s="1070"/>
      <c r="B20" s="524" t="s">
        <v>89</v>
      </c>
      <c r="H20" s="513">
        <f>SUM(H18:H19)</f>
        <v>4540.0597287113796</v>
      </c>
      <c r="I20" s="513">
        <f>SUM(I18:I19)</f>
        <v>6024.6592600000004</v>
      </c>
    </row>
    <row r="21" spans="1:15" s="180" customFormat="1">
      <c r="A21" s="207"/>
      <c r="B21" s="208"/>
      <c r="C21" s="193"/>
      <c r="D21" s="193"/>
      <c r="E21" s="209"/>
      <c r="F21" s="209"/>
      <c r="G21" s="209"/>
      <c r="H21" s="511"/>
      <c r="I21" s="511"/>
      <c r="J21" s="185"/>
      <c r="K21" s="210"/>
      <c r="L21" s="185"/>
      <c r="M21" s="185"/>
      <c r="N21" s="185"/>
      <c r="O21" s="185"/>
    </row>
    <row r="22" spans="1:15" s="180" customFormat="1" ht="12.75" customHeight="1">
      <c r="A22" s="494" t="s">
        <v>90</v>
      </c>
      <c r="B22" s="524" t="s">
        <v>91</v>
      </c>
      <c r="C22" s="193"/>
      <c r="D22" s="193"/>
      <c r="E22" s="209"/>
      <c r="F22" s="209"/>
      <c r="G22" s="209"/>
      <c r="H22" s="513">
        <v>3641.88</v>
      </c>
      <c r="I22" s="513">
        <f>SUM(H22*132.7/100)</f>
        <v>4832.7747599999993</v>
      </c>
      <c r="J22" s="185"/>
      <c r="K22" s="210"/>
      <c r="L22" s="185"/>
      <c r="M22" s="185"/>
      <c r="N22" s="185"/>
      <c r="O22" s="185"/>
    </row>
    <row r="23" spans="1:15" s="180" customFormat="1">
      <c r="A23" s="211"/>
      <c r="B23" s="212"/>
      <c r="C23" s="193"/>
      <c r="D23" s="193"/>
      <c r="E23" s="209"/>
      <c r="F23" s="209"/>
      <c r="G23" s="209"/>
      <c r="H23" s="511"/>
      <c r="I23" s="511"/>
      <c r="J23" s="185"/>
      <c r="K23" s="210"/>
      <c r="L23" s="185"/>
      <c r="M23" s="185"/>
      <c r="N23" s="185"/>
      <c r="O23" s="185"/>
    </row>
    <row r="24" spans="1:15" ht="25.5">
      <c r="A24" s="503"/>
      <c r="B24" s="521" t="s">
        <v>223</v>
      </c>
      <c r="H24" s="520">
        <v>2696.51</v>
      </c>
      <c r="I24" s="528">
        <f>SUM(H24*132.7/100)</f>
        <v>3578.2687699999997</v>
      </c>
    </row>
    <row r="25" spans="1:15" s="180" customFormat="1" ht="14.25" customHeight="1">
      <c r="A25" s="199"/>
      <c r="B25" s="196"/>
      <c r="C25" s="200"/>
      <c r="D25" s="201"/>
      <c r="E25" s="185"/>
      <c r="F25" s="185"/>
      <c r="G25" s="185"/>
      <c r="H25" s="213"/>
      <c r="I25" s="197"/>
      <c r="K25" s="183"/>
      <c r="L25" s="202"/>
      <c r="O25" s="178"/>
    </row>
    <row r="26" spans="1:15" s="180" customFormat="1" ht="12.75" hidden="1" customHeight="1">
      <c r="A26" s="199"/>
      <c r="B26" s="196"/>
      <c r="C26" s="200"/>
      <c r="D26" s="201"/>
      <c r="E26" s="185"/>
      <c r="F26" s="185"/>
      <c r="G26" s="185"/>
      <c r="H26" s="213"/>
      <c r="I26" s="197"/>
      <c r="K26" s="183"/>
      <c r="L26" s="202"/>
      <c r="O26" s="178"/>
    </row>
    <row r="27" spans="1:15" s="180" customFormat="1" ht="32.25" customHeight="1">
      <c r="A27" s="1071" t="s">
        <v>92</v>
      </c>
      <c r="B27" s="1072"/>
      <c r="C27" s="1072"/>
      <c r="D27" s="1072"/>
      <c r="E27" s="1072"/>
      <c r="F27" s="1072"/>
      <c r="G27" s="1072"/>
      <c r="H27" s="1072"/>
      <c r="I27" s="1072"/>
      <c r="J27" s="1073"/>
      <c r="K27" s="183"/>
      <c r="L27" s="202"/>
      <c r="O27" s="178"/>
    </row>
    <row r="28" spans="1:15" ht="25.5">
      <c r="A28" s="986" t="s">
        <v>77</v>
      </c>
      <c r="B28" s="987"/>
      <c r="C28" s="987"/>
      <c r="D28" s="987"/>
      <c r="E28" s="987"/>
      <c r="F28" s="214"/>
      <c r="G28" s="214"/>
      <c r="H28" s="167" t="s">
        <v>74</v>
      </c>
      <c r="I28" s="168" t="s">
        <v>75</v>
      </c>
      <c r="J28" s="168" t="s">
        <v>93</v>
      </c>
      <c r="L28" s="215"/>
    </row>
    <row r="29" spans="1:15" s="220" customFormat="1" ht="18" customHeight="1">
      <c r="A29" s="1076" t="s">
        <v>94</v>
      </c>
      <c r="B29" s="1077"/>
      <c r="C29" s="216"/>
      <c r="D29" s="216"/>
      <c r="E29" s="216"/>
      <c r="F29" s="216"/>
      <c r="G29" s="216"/>
      <c r="H29" s="217">
        <f>(H8*32/100)</f>
        <v>14687.8048</v>
      </c>
      <c r="I29" s="217">
        <f>SUM(H29*132.7/100)</f>
        <v>19490.716969599998</v>
      </c>
      <c r="J29" s="218">
        <f>H29/H8</f>
        <v>0.32</v>
      </c>
      <c r="K29" s="219"/>
      <c r="L29" s="219"/>
      <c r="M29" s="219"/>
      <c r="N29" s="219"/>
      <c r="O29" s="219"/>
    </row>
    <row r="30" spans="1:15">
      <c r="A30" s="1078"/>
      <c r="B30" s="1078"/>
      <c r="C30" s="221"/>
      <c r="D30" s="221"/>
      <c r="E30" s="221"/>
      <c r="F30" s="221"/>
      <c r="G30" s="221"/>
      <c r="H30" s="222"/>
      <c r="I30" s="223"/>
      <c r="J30" s="173"/>
      <c r="K30" s="224"/>
      <c r="L30" s="173"/>
      <c r="M30" s="173"/>
      <c r="N30" s="173"/>
      <c r="O30" s="173"/>
    </row>
    <row r="31" spans="1:15" ht="43.5" customHeight="1" thickBot="1">
      <c r="A31" s="1079" t="s">
        <v>95</v>
      </c>
      <c r="B31" s="1080"/>
      <c r="C31" s="225" t="s">
        <v>96</v>
      </c>
      <c r="D31" s="225" t="s">
        <v>97</v>
      </c>
      <c r="E31" s="476" t="s">
        <v>98</v>
      </c>
      <c r="F31" s="225" t="s">
        <v>99</v>
      </c>
      <c r="G31" s="476"/>
      <c r="H31" s="480" t="s">
        <v>100</v>
      </c>
      <c r="I31" s="481" t="s">
        <v>101</v>
      </c>
      <c r="J31" s="228" t="s">
        <v>102</v>
      </c>
      <c r="K31" s="173"/>
      <c r="L31" s="173"/>
      <c r="M31" s="173"/>
      <c r="N31" s="173"/>
      <c r="O31" s="173"/>
    </row>
    <row r="32" spans="1:15" ht="13.5" thickBot="1">
      <c r="A32" s="960" t="s">
        <v>103</v>
      </c>
      <c r="B32" s="1081"/>
      <c r="C32" s="1081"/>
      <c r="D32" s="1081"/>
      <c r="E32" s="478">
        <f>SUM(E33:E40)</f>
        <v>252</v>
      </c>
      <c r="F32" s="479"/>
      <c r="G32" s="924"/>
      <c r="H32" s="484">
        <f>SUM(H33:H40)</f>
        <v>3654</v>
      </c>
      <c r="I32" s="499">
        <f t="shared" ref="I32:I43" si="0">SUM(H32*132.7/100)</f>
        <v>4848.8579999999993</v>
      </c>
      <c r="J32" s="529">
        <f>H32/H44</f>
        <v>0.78260869565217395</v>
      </c>
      <c r="K32" s="229"/>
      <c r="L32" s="173"/>
      <c r="M32" s="173"/>
      <c r="N32" s="173"/>
      <c r="O32" s="173"/>
    </row>
    <row r="33" spans="1:15" s="180" customFormat="1">
      <c r="A33" s="1045" t="s">
        <v>104</v>
      </c>
      <c r="B33" s="1046"/>
      <c r="C33" s="263">
        <v>25</v>
      </c>
      <c r="D33" s="263">
        <v>1</v>
      </c>
      <c r="E33" s="477">
        <v>25</v>
      </c>
      <c r="F33" s="410"/>
      <c r="G33" s="925" t="s">
        <v>290</v>
      </c>
      <c r="H33" s="482">
        <f t="shared" ref="H33:H40" si="1">E33*14.5</f>
        <v>362.5</v>
      </c>
      <c r="I33" s="483">
        <f t="shared" si="0"/>
        <v>481.03749999999991</v>
      </c>
      <c r="J33" s="196"/>
      <c r="K33" s="230"/>
      <c r="L33" s="231"/>
      <c r="M33" s="185"/>
      <c r="N33" s="185"/>
      <c r="O33" s="185"/>
    </row>
    <row r="34" spans="1:15" s="180" customFormat="1">
      <c r="A34" s="1045" t="s">
        <v>105</v>
      </c>
      <c r="B34" s="1046"/>
      <c r="C34" s="263" t="s">
        <v>106</v>
      </c>
      <c r="D34" s="263">
        <v>2</v>
      </c>
      <c r="E34" s="263">
        <v>30</v>
      </c>
      <c r="F34" s="410"/>
      <c r="G34" s="925" t="s">
        <v>290</v>
      </c>
      <c r="H34" s="174">
        <f t="shared" si="1"/>
        <v>435</v>
      </c>
      <c r="I34" s="238">
        <f t="shared" si="0"/>
        <v>577.24499999999989</v>
      </c>
      <c r="J34" s="196"/>
      <c r="K34" s="470"/>
      <c r="L34" s="231"/>
      <c r="M34" s="185"/>
      <c r="N34" s="185"/>
      <c r="O34" s="185"/>
    </row>
    <row r="35" spans="1:15" s="180" customFormat="1">
      <c r="A35" s="1045" t="s">
        <v>107</v>
      </c>
      <c r="B35" s="1046"/>
      <c r="C35" s="263" t="s">
        <v>108</v>
      </c>
      <c r="D35" s="263">
        <v>2</v>
      </c>
      <c r="E35" s="263">
        <v>44</v>
      </c>
      <c r="F35" s="410"/>
      <c r="G35" s="925" t="s">
        <v>290</v>
      </c>
      <c r="H35" s="174">
        <f t="shared" si="1"/>
        <v>638</v>
      </c>
      <c r="I35" s="238">
        <f t="shared" si="0"/>
        <v>846.62599999999986</v>
      </c>
      <c r="J35" s="196"/>
      <c r="K35" s="470"/>
      <c r="L35" s="232">
        <f>K35*6</f>
        <v>0</v>
      </c>
      <c r="M35" s="185"/>
      <c r="N35" s="185"/>
      <c r="O35" s="185"/>
    </row>
    <row r="36" spans="1:15" s="180" customFormat="1">
      <c r="A36" s="1045" t="s">
        <v>109</v>
      </c>
      <c r="B36" s="1046"/>
      <c r="C36" s="263" t="s">
        <v>110</v>
      </c>
      <c r="D36" s="263">
        <v>2</v>
      </c>
      <c r="E36" s="263">
        <v>25</v>
      </c>
      <c r="F36" s="410"/>
      <c r="G36" s="925" t="s">
        <v>290</v>
      </c>
      <c r="H36" s="174">
        <f t="shared" si="1"/>
        <v>362.5</v>
      </c>
      <c r="I36" s="238">
        <f t="shared" si="0"/>
        <v>481.03749999999991</v>
      </c>
      <c r="J36" s="196"/>
      <c r="K36" s="230"/>
      <c r="L36" s="232">
        <f>K35*4</f>
        <v>0</v>
      </c>
      <c r="M36" s="185"/>
      <c r="N36" s="185"/>
      <c r="O36" s="185"/>
    </row>
    <row r="37" spans="1:15" s="180" customFormat="1">
      <c r="A37" s="1045" t="s">
        <v>244</v>
      </c>
      <c r="B37" s="1046"/>
      <c r="C37" s="263">
        <v>25</v>
      </c>
      <c r="D37" s="263">
        <v>3</v>
      </c>
      <c r="E37" s="263">
        <v>75</v>
      </c>
      <c r="F37" s="410"/>
      <c r="G37" s="925" t="s">
        <v>290</v>
      </c>
      <c r="H37" s="174">
        <f t="shared" si="1"/>
        <v>1087.5</v>
      </c>
      <c r="I37" s="238">
        <f t="shared" si="0"/>
        <v>1443.1125</v>
      </c>
      <c r="J37" s="196"/>
      <c r="K37" s="230"/>
      <c r="L37" s="231"/>
      <c r="M37" s="185"/>
      <c r="N37" s="185"/>
      <c r="O37" s="185"/>
    </row>
    <row r="38" spans="1:15" s="180" customFormat="1">
      <c r="A38" s="1045" t="s">
        <v>245</v>
      </c>
      <c r="B38" s="1046"/>
      <c r="C38" s="263">
        <v>10</v>
      </c>
      <c r="D38" s="263">
        <v>1</v>
      </c>
      <c r="E38" s="263">
        <v>10</v>
      </c>
      <c r="F38" s="410"/>
      <c r="G38" s="925" t="s">
        <v>290</v>
      </c>
      <c r="H38" s="174">
        <f t="shared" si="1"/>
        <v>145</v>
      </c>
      <c r="I38" s="238">
        <f t="shared" si="0"/>
        <v>192.41499999999999</v>
      </c>
      <c r="J38" s="196"/>
      <c r="K38" s="230"/>
      <c r="L38" s="232"/>
      <c r="M38" s="185"/>
      <c r="N38" s="185"/>
      <c r="O38" s="185"/>
    </row>
    <row r="39" spans="1:15" s="180" customFormat="1">
      <c r="A39" s="1045" t="s">
        <v>111</v>
      </c>
      <c r="B39" s="1046"/>
      <c r="C39" s="263" t="s">
        <v>112</v>
      </c>
      <c r="D39" s="263">
        <v>2</v>
      </c>
      <c r="E39" s="263">
        <v>23</v>
      </c>
      <c r="F39" s="410"/>
      <c r="G39" s="925" t="s">
        <v>290</v>
      </c>
      <c r="H39" s="174">
        <f t="shared" si="1"/>
        <v>333.5</v>
      </c>
      <c r="I39" s="238">
        <f t="shared" si="0"/>
        <v>442.55449999999996</v>
      </c>
      <c r="J39" s="196"/>
      <c r="K39" s="230"/>
      <c r="L39" s="231"/>
      <c r="M39" s="185"/>
      <c r="N39" s="185"/>
      <c r="O39" s="185"/>
    </row>
    <row r="40" spans="1:15" s="180" customFormat="1">
      <c r="A40" s="1045" t="s">
        <v>113</v>
      </c>
      <c r="B40" s="1046"/>
      <c r="C40" s="263">
        <v>20</v>
      </c>
      <c r="D40" s="263">
        <v>1</v>
      </c>
      <c r="E40" s="263">
        <v>20</v>
      </c>
      <c r="F40" s="410"/>
      <c r="G40" s="925" t="s">
        <v>290</v>
      </c>
      <c r="H40" s="486">
        <f t="shared" si="1"/>
        <v>290</v>
      </c>
      <c r="I40" s="487">
        <f t="shared" si="0"/>
        <v>384.83</v>
      </c>
      <c r="J40" s="196"/>
      <c r="K40" s="233"/>
      <c r="L40" s="231"/>
      <c r="M40" s="185"/>
      <c r="N40" s="185"/>
      <c r="O40" s="185"/>
    </row>
    <row r="41" spans="1:15" s="180" customFormat="1" ht="13.5" thickBot="1">
      <c r="A41" s="1045" t="s">
        <v>293</v>
      </c>
      <c r="B41" s="1082"/>
      <c r="C41" s="935"/>
      <c r="D41" s="935"/>
      <c r="E41" s="230">
        <v>20</v>
      </c>
      <c r="F41" s="936"/>
      <c r="G41" s="937">
        <v>20</v>
      </c>
      <c r="H41" s="938">
        <v>290</v>
      </c>
      <c r="I41" s="487">
        <f t="shared" si="0"/>
        <v>384.83</v>
      </c>
      <c r="J41" s="196"/>
      <c r="K41" s="233"/>
      <c r="L41" s="231"/>
      <c r="M41" s="185"/>
      <c r="N41" s="185"/>
      <c r="O41" s="185"/>
    </row>
    <row r="42" spans="1:15" s="894" customFormat="1" ht="13.5" thickBot="1">
      <c r="A42" s="1045" t="s">
        <v>246</v>
      </c>
      <c r="B42" s="1046"/>
      <c r="C42" s="922"/>
      <c r="D42" s="922"/>
      <c r="E42" s="478">
        <v>50</v>
      </c>
      <c r="F42" s="936"/>
      <c r="G42" s="937">
        <v>50</v>
      </c>
      <c r="H42" s="939">
        <v>725</v>
      </c>
      <c r="I42" s="940">
        <f t="shared" si="0"/>
        <v>962.07499999999982</v>
      </c>
      <c r="J42" s="891">
        <f>H42/H44</f>
        <v>0.15527950310559005</v>
      </c>
      <c r="K42" s="892"/>
      <c r="L42" s="893"/>
    </row>
    <row r="43" spans="1:15" s="180" customFormat="1" ht="13.5" thickBot="1">
      <c r="C43" s="471"/>
      <c r="D43" s="263">
        <v>6</v>
      </c>
      <c r="E43" s="477">
        <v>70</v>
      </c>
      <c r="F43" s="410"/>
      <c r="G43" s="926"/>
      <c r="H43" s="489">
        <f>E43*O4</f>
        <v>1015</v>
      </c>
      <c r="I43" s="490">
        <f t="shared" si="0"/>
        <v>1346.905</v>
      </c>
      <c r="J43" s="196"/>
      <c r="K43" s="233"/>
      <c r="L43" s="231"/>
      <c r="M43" s="185"/>
      <c r="N43" s="185"/>
      <c r="O43" s="185"/>
    </row>
    <row r="44" spans="1:15" s="180" customFormat="1" ht="13.5" thickBot="1">
      <c r="A44" s="1074" t="s">
        <v>114</v>
      </c>
      <c r="B44" s="1075"/>
      <c r="C44" s="1075"/>
      <c r="D44" s="1075"/>
      <c r="E44" s="1075"/>
      <c r="F44" s="1075"/>
      <c r="G44" s="221"/>
      <c r="H44" s="491">
        <f>H32+H43</f>
        <v>4669</v>
      </c>
      <c r="I44" s="485">
        <f>SUM(H44*132.7/100)</f>
        <v>6195.762999999999</v>
      </c>
      <c r="J44" s="488">
        <f>H44/$H$29</f>
        <v>0.31788276489077522</v>
      </c>
      <c r="K44" s="185"/>
      <c r="L44" s="185"/>
      <c r="M44" s="185"/>
      <c r="N44" s="185"/>
      <c r="O44" s="185"/>
    </row>
    <row r="45" spans="1:15">
      <c r="A45" s="180"/>
      <c r="B45" s="194"/>
      <c r="C45" s="236"/>
      <c r="D45" s="236"/>
      <c r="E45" s="236"/>
      <c r="F45" s="236"/>
      <c r="G45" s="236"/>
      <c r="H45" s="237"/>
      <c r="I45" s="483"/>
      <c r="J45" s="185"/>
      <c r="K45" s="173"/>
      <c r="L45" s="173"/>
      <c r="M45" s="173"/>
      <c r="N45" s="173"/>
      <c r="O45" s="173"/>
    </row>
    <row r="46" spans="1:15" ht="42" customHeight="1">
      <c r="A46" s="1041" t="s">
        <v>115</v>
      </c>
      <c r="B46" s="1042"/>
      <c r="C46" s="239" t="s">
        <v>96</v>
      </c>
      <c r="D46" s="239" t="s">
        <v>97</v>
      </c>
      <c r="E46" s="239" t="s">
        <v>98</v>
      </c>
      <c r="F46" s="239" t="s">
        <v>99</v>
      </c>
      <c r="G46" s="239"/>
      <c r="H46" s="226" t="s">
        <v>100</v>
      </c>
      <c r="I46" s="227" t="s">
        <v>101</v>
      </c>
      <c r="J46" s="228" t="s">
        <v>116</v>
      </c>
      <c r="K46" s="177"/>
      <c r="L46" s="173"/>
      <c r="M46" s="173"/>
      <c r="N46" s="173"/>
      <c r="O46" s="173"/>
    </row>
    <row r="47" spans="1:15">
      <c r="A47" s="960" t="s">
        <v>103</v>
      </c>
      <c r="B47" s="961"/>
      <c r="C47" s="240"/>
      <c r="D47" s="240"/>
      <c r="E47" s="526">
        <f>SUM(E48:E52)</f>
        <v>138</v>
      </c>
      <c r="F47" s="525"/>
      <c r="G47" s="907"/>
      <c r="H47" s="241">
        <f>H53</f>
        <v>2001</v>
      </c>
      <c r="I47" s="241">
        <f>I53</f>
        <v>2655.3269999999993</v>
      </c>
      <c r="J47" s="242"/>
      <c r="K47" s="243"/>
      <c r="L47" s="173"/>
      <c r="M47" s="173"/>
      <c r="N47" s="173"/>
      <c r="O47" s="173"/>
    </row>
    <row r="48" spans="1:15" s="180" customFormat="1">
      <c r="A48" s="1043" t="s">
        <v>117</v>
      </c>
      <c r="B48" s="1044"/>
      <c r="C48" s="393">
        <v>16</v>
      </c>
      <c r="D48" s="393">
        <v>2</v>
      </c>
      <c r="E48" s="393">
        <v>32</v>
      </c>
      <c r="F48" s="411"/>
      <c r="G48" s="411" t="s">
        <v>290</v>
      </c>
      <c r="H48" s="238">
        <f>SUM(E48*14.5)</f>
        <v>464</v>
      </c>
      <c r="I48" s="238">
        <f t="shared" ref="I48:I53" si="2">SUM(H48*132.7/100)</f>
        <v>615.72799999999995</v>
      </c>
      <c r="J48" s="185"/>
      <c r="K48" s="244"/>
      <c r="L48" s="185"/>
      <c r="M48" s="185"/>
      <c r="N48" s="185"/>
      <c r="O48" s="185"/>
    </row>
    <row r="49" spans="1:15" s="180" customFormat="1">
      <c r="A49" s="1054" t="s">
        <v>118</v>
      </c>
      <c r="B49" s="962"/>
      <c r="C49" s="393">
        <v>22</v>
      </c>
      <c r="D49" s="393">
        <v>1</v>
      </c>
      <c r="E49" s="393">
        <v>20</v>
      </c>
      <c r="F49" s="411"/>
      <c r="G49" s="411" t="s">
        <v>290</v>
      </c>
      <c r="H49" s="238">
        <f>SUM(E49*14.5)</f>
        <v>290</v>
      </c>
      <c r="I49" s="238">
        <f t="shared" si="2"/>
        <v>384.83</v>
      </c>
      <c r="J49" s="185"/>
      <c r="K49" s="244"/>
      <c r="L49" s="185"/>
      <c r="M49" s="185"/>
      <c r="N49" s="185"/>
      <c r="O49" s="185"/>
    </row>
    <row r="50" spans="1:15" s="180" customFormat="1">
      <c r="A50" s="1043" t="s">
        <v>119</v>
      </c>
      <c r="B50" s="1044"/>
      <c r="C50" s="393" t="s">
        <v>247</v>
      </c>
      <c r="D50" s="393">
        <v>3</v>
      </c>
      <c r="E50" s="393">
        <v>56</v>
      </c>
      <c r="F50" s="411"/>
      <c r="G50" s="411" t="s">
        <v>290</v>
      </c>
      <c r="H50" s="238">
        <f>SUM(E50*14.5)</f>
        <v>812</v>
      </c>
      <c r="I50" s="238">
        <f t="shared" si="2"/>
        <v>1077.5239999999999</v>
      </c>
      <c r="J50" s="196"/>
      <c r="K50" s="244"/>
      <c r="L50" s="185"/>
      <c r="M50" s="185"/>
      <c r="N50" s="185"/>
      <c r="O50" s="185"/>
    </row>
    <row r="51" spans="1:15" s="180" customFormat="1">
      <c r="A51" s="1054" t="s">
        <v>120</v>
      </c>
      <c r="B51" s="962"/>
      <c r="C51" s="412">
        <v>6</v>
      </c>
      <c r="D51" s="393">
        <v>2</v>
      </c>
      <c r="E51" s="393">
        <v>10</v>
      </c>
      <c r="F51" s="411"/>
      <c r="G51" s="411" t="s">
        <v>290</v>
      </c>
      <c r="H51" s="238">
        <f>SUM(E51*14.5)</f>
        <v>145</v>
      </c>
      <c r="I51" s="238">
        <f t="shared" si="2"/>
        <v>192.41499999999999</v>
      </c>
      <c r="J51" s="196"/>
      <c r="K51" s="244"/>
      <c r="L51" s="185"/>
      <c r="M51" s="185"/>
      <c r="N51" s="185"/>
      <c r="O51" s="185"/>
    </row>
    <row r="52" spans="1:15" s="180" customFormat="1">
      <c r="A52" s="1043" t="s">
        <v>121</v>
      </c>
      <c r="B52" s="1044"/>
      <c r="C52" s="393">
        <v>10</v>
      </c>
      <c r="D52" s="393">
        <v>2</v>
      </c>
      <c r="E52" s="393">
        <v>20</v>
      </c>
      <c r="F52" s="411"/>
      <c r="G52" s="411" t="s">
        <v>290</v>
      </c>
      <c r="H52" s="238">
        <f>SUM(E52*14.5)</f>
        <v>290</v>
      </c>
      <c r="I52" s="238">
        <f t="shared" si="2"/>
        <v>384.83</v>
      </c>
      <c r="J52" s="185"/>
      <c r="K52" s="185"/>
      <c r="L52" s="185"/>
      <c r="M52" s="185"/>
      <c r="N52" s="185"/>
      <c r="O52" s="185"/>
    </row>
    <row r="53" spans="1:15" s="180" customFormat="1">
      <c r="A53" s="1055"/>
      <c r="B53" s="1056"/>
      <c r="C53" s="1056"/>
      <c r="D53" s="1056"/>
      <c r="E53" s="1056"/>
      <c r="F53" s="1057"/>
      <c r="G53" s="920"/>
      <c r="H53" s="234">
        <f>SUM(H48:H52)</f>
        <v>2001</v>
      </c>
      <c r="I53" s="234">
        <f t="shared" si="2"/>
        <v>2655.3269999999993</v>
      </c>
      <c r="J53" s="235">
        <f>H53/$H$29</f>
        <v>0.1362354706674751</v>
      </c>
      <c r="K53" s="185"/>
      <c r="L53" s="206"/>
      <c r="M53" s="185"/>
      <c r="N53" s="185"/>
      <c r="O53" s="185"/>
    </row>
    <row r="54" spans="1:15" ht="13.5" customHeight="1">
      <c r="A54" s="180"/>
      <c r="B54" s="194"/>
      <c r="C54" s="236"/>
      <c r="D54" s="236"/>
      <c r="E54" s="236"/>
      <c r="F54" s="236"/>
      <c r="G54" s="236"/>
      <c r="H54" s="237"/>
      <c r="I54" s="238"/>
      <c r="J54" s="185"/>
      <c r="K54" s="177"/>
      <c r="L54" s="173"/>
      <c r="M54" s="173"/>
      <c r="N54" s="173"/>
      <c r="O54" s="173"/>
    </row>
    <row r="55" spans="1:15" ht="27" customHeight="1">
      <c r="A55" s="1041" t="s">
        <v>122</v>
      </c>
      <c r="B55" s="1042"/>
      <c r="C55" s="245" t="s">
        <v>96</v>
      </c>
      <c r="D55" s="245" t="s">
        <v>97</v>
      </c>
      <c r="E55" s="245" t="s">
        <v>98</v>
      </c>
      <c r="F55" s="239" t="s">
        <v>99</v>
      </c>
      <c r="G55" s="239"/>
      <c r="H55" s="226" t="s">
        <v>100</v>
      </c>
      <c r="I55" s="227" t="s">
        <v>101</v>
      </c>
      <c r="J55" s="246" t="s">
        <v>123</v>
      </c>
      <c r="K55" s="247"/>
      <c r="L55" s="173"/>
      <c r="M55" s="173"/>
      <c r="N55" s="173"/>
      <c r="O55" s="173"/>
    </row>
    <row r="56" spans="1:15">
      <c r="A56" s="867" t="s">
        <v>103</v>
      </c>
      <c r="B56" s="868"/>
      <c r="C56" s="869"/>
      <c r="D56" s="869"/>
      <c r="E56" s="869"/>
      <c r="F56" s="870"/>
      <c r="G56" s="870"/>
      <c r="H56" s="871">
        <f>H63</f>
        <v>8011.5300000000007</v>
      </c>
      <c r="I56" s="871">
        <f>I63</f>
        <v>10631.300309999999</v>
      </c>
      <c r="J56" s="872"/>
      <c r="K56" s="224"/>
      <c r="L56" s="224"/>
      <c r="M56" s="173"/>
      <c r="N56" s="173"/>
      <c r="O56" s="173"/>
    </row>
    <row r="57" spans="1:15" s="185" customFormat="1">
      <c r="A57" s="1029" t="s">
        <v>248</v>
      </c>
      <c r="B57" s="1030"/>
      <c r="C57" s="941"/>
      <c r="D57" s="941"/>
      <c r="E57" s="941">
        <v>50</v>
      </c>
      <c r="F57" s="873"/>
      <c r="G57" s="873">
        <v>50</v>
      </c>
      <c r="H57" s="942">
        <f>SUM(E57*12.5)</f>
        <v>625</v>
      </c>
      <c r="I57" s="874">
        <f t="shared" ref="I57:I63" si="3">SUM(H57*132.7/100)</f>
        <v>829.375</v>
      </c>
      <c r="J57" s="872"/>
      <c r="K57" s="229"/>
    </row>
    <row r="58" spans="1:15" s="180" customFormat="1">
      <c r="A58" s="1031" t="s">
        <v>124</v>
      </c>
      <c r="B58" s="1032"/>
      <c r="C58" s="875"/>
      <c r="D58" s="876">
        <v>4</v>
      </c>
      <c r="E58" s="876"/>
      <c r="F58" s="873"/>
      <c r="G58" s="873" t="s">
        <v>290</v>
      </c>
      <c r="H58" s="874">
        <v>250.4</v>
      </c>
      <c r="I58" s="874">
        <f t="shared" si="3"/>
        <v>332.28079999999994</v>
      </c>
      <c r="J58" s="872"/>
      <c r="K58" s="185"/>
      <c r="L58" s="185"/>
      <c r="M58" s="185"/>
      <c r="N58" s="185"/>
      <c r="O58" s="185"/>
    </row>
    <row r="59" spans="1:15" s="180" customFormat="1">
      <c r="A59" s="1032" t="s">
        <v>249</v>
      </c>
      <c r="B59" s="1033"/>
      <c r="C59" s="875"/>
      <c r="D59" s="876">
        <v>1</v>
      </c>
      <c r="E59" s="876"/>
      <c r="F59" s="873"/>
      <c r="G59" s="873" t="s">
        <v>290</v>
      </c>
      <c r="H59" s="874">
        <v>125.2</v>
      </c>
      <c r="I59" s="874"/>
      <c r="J59" s="872"/>
      <c r="K59" s="185"/>
      <c r="L59" s="185"/>
      <c r="M59" s="185"/>
      <c r="N59" s="185"/>
      <c r="O59" s="185"/>
    </row>
    <row r="60" spans="1:15" s="180" customFormat="1" ht="13.5" customHeight="1">
      <c r="A60" s="1031" t="s">
        <v>125</v>
      </c>
      <c r="B60" s="1032"/>
      <c r="C60" s="876"/>
      <c r="D60" s="876">
        <v>10</v>
      </c>
      <c r="E60" s="876"/>
      <c r="F60" s="877"/>
      <c r="G60" s="873" t="s">
        <v>290</v>
      </c>
      <c r="H60" s="874">
        <v>2503.91</v>
      </c>
      <c r="I60" s="878">
        <f t="shared" si="3"/>
        <v>3322.6885699999998</v>
      </c>
      <c r="J60" s="872"/>
      <c r="K60" s="185"/>
      <c r="L60" s="185"/>
      <c r="M60" s="185"/>
      <c r="N60" s="185"/>
      <c r="O60" s="185"/>
    </row>
    <row r="61" spans="1:15" s="180" customFormat="1">
      <c r="A61" s="1031" t="s">
        <v>126</v>
      </c>
      <c r="B61" s="1032"/>
      <c r="C61" s="876"/>
      <c r="D61" s="876">
        <v>9</v>
      </c>
      <c r="E61" s="876"/>
      <c r="F61" s="879"/>
      <c r="G61" s="873" t="s">
        <v>290</v>
      </c>
      <c r="H61" s="874">
        <v>4507.0200000000004</v>
      </c>
      <c r="I61" s="878">
        <f t="shared" si="3"/>
        <v>5980.8155399999996</v>
      </c>
      <c r="J61" s="880"/>
    </row>
    <row r="62" spans="1:15" s="180" customFormat="1">
      <c r="A62" s="1031"/>
      <c r="B62" s="1032"/>
      <c r="C62" s="876"/>
      <c r="D62" s="876"/>
      <c r="E62" s="876"/>
      <c r="F62" s="879"/>
      <c r="G62" s="879"/>
      <c r="H62" s="874"/>
      <c r="I62" s="878">
        <f t="shared" si="3"/>
        <v>0</v>
      </c>
      <c r="J62" s="872"/>
      <c r="K62" s="185"/>
      <c r="L62" s="185"/>
      <c r="M62" s="185"/>
      <c r="N62" s="185"/>
      <c r="O62" s="185"/>
    </row>
    <row r="63" spans="1:15" s="180" customFormat="1">
      <c r="A63" s="1049" t="s">
        <v>127</v>
      </c>
      <c r="B63" s="1049"/>
      <c r="C63" s="1049"/>
      <c r="D63" s="1049"/>
      <c r="E63" s="1049"/>
      <c r="F63" s="1049"/>
      <c r="G63" s="919"/>
      <c r="H63" s="881">
        <f>SUM(H57:H62)</f>
        <v>8011.5300000000007</v>
      </c>
      <c r="I63" s="881">
        <f t="shared" si="3"/>
        <v>10631.300309999999</v>
      </c>
      <c r="J63" s="882">
        <f>H63/$H$29</f>
        <v>0.54545455288185751</v>
      </c>
      <c r="K63" s="185"/>
      <c r="L63" s="185"/>
      <c r="M63" s="185"/>
      <c r="N63" s="185"/>
      <c r="O63" s="185"/>
    </row>
    <row r="64" spans="1:15" s="249" customFormat="1">
      <c r="A64" s="883"/>
      <c r="B64" s="883"/>
      <c r="C64" s="884"/>
      <c r="D64" s="884"/>
      <c r="E64" s="884"/>
      <c r="F64" s="884"/>
      <c r="G64" s="884"/>
      <c r="H64" s="885"/>
      <c r="I64" s="885"/>
      <c r="J64" s="880"/>
      <c r="K64" s="248"/>
      <c r="L64" s="248"/>
      <c r="M64" s="248"/>
      <c r="N64" s="248"/>
      <c r="O64" s="248"/>
    </row>
    <row r="65" spans="1:15">
      <c r="A65" s="886"/>
      <c r="B65" s="1058" t="s">
        <v>128</v>
      </c>
      <c r="C65" s="1058"/>
      <c r="D65" s="1058"/>
      <c r="E65" s="1058"/>
      <c r="F65" s="1058"/>
      <c r="G65" s="921"/>
      <c r="H65" s="881">
        <f>H63+H53+H44</f>
        <v>14681.53</v>
      </c>
      <c r="I65" s="881">
        <f>SUM(H65*132.7/100)</f>
        <v>19482.390309999999</v>
      </c>
      <c r="J65" s="887">
        <f>J63+J53+J44</f>
        <v>0.99957278844010777</v>
      </c>
      <c r="K65" s="173"/>
      <c r="L65" s="173"/>
      <c r="M65" s="173"/>
      <c r="N65" s="173"/>
      <c r="O65" s="173"/>
    </row>
    <row r="66" spans="1:15">
      <c r="A66" s="886"/>
      <c r="B66" s="1050" t="s">
        <v>129</v>
      </c>
      <c r="C66" s="1050"/>
      <c r="D66" s="1050"/>
      <c r="E66" s="1050"/>
      <c r="F66" s="1050"/>
      <c r="G66" s="927"/>
      <c r="H66" s="888">
        <f>H29-H65</f>
        <v>6.2747999999992317</v>
      </c>
      <c r="I66" s="889">
        <f>I29-I65</f>
        <v>8.3266595999994024</v>
      </c>
      <c r="J66" s="890">
        <f>H66/$H$29</f>
        <v>4.2721155989213796E-4</v>
      </c>
      <c r="K66" s="173"/>
      <c r="L66" s="173"/>
      <c r="M66" s="173"/>
      <c r="N66" s="173"/>
      <c r="O66" s="173"/>
    </row>
    <row r="67" spans="1:15">
      <c r="A67" s="180"/>
      <c r="B67" s="250"/>
      <c r="C67" s="250"/>
      <c r="D67" s="250"/>
      <c r="E67" s="250"/>
      <c r="F67" s="250"/>
      <c r="G67" s="250"/>
      <c r="H67" s="251"/>
      <c r="I67" s="252"/>
      <c r="J67" s="253"/>
      <c r="K67" s="173"/>
      <c r="L67" s="173"/>
      <c r="M67" s="173"/>
      <c r="N67" s="173"/>
      <c r="O67" s="173"/>
    </row>
    <row r="68" spans="1:15">
      <c r="A68" s="254"/>
      <c r="B68" s="221"/>
      <c r="C68" s="221"/>
      <c r="D68" s="221"/>
      <c r="E68" s="221"/>
      <c r="F68" s="221"/>
      <c r="G68" s="221"/>
      <c r="H68" s="255"/>
      <c r="I68" s="237"/>
      <c r="J68" s="256"/>
      <c r="K68" s="173"/>
      <c r="L68" s="173"/>
      <c r="M68" s="173"/>
      <c r="N68" s="173"/>
      <c r="O68" s="173"/>
    </row>
    <row r="69" spans="1:15">
      <c r="A69" s="254"/>
      <c r="B69" s="221"/>
      <c r="C69" s="221"/>
      <c r="D69" s="221"/>
      <c r="E69" s="221"/>
      <c r="F69" s="221"/>
      <c r="G69" s="221"/>
      <c r="H69" s="255"/>
      <c r="I69" s="237"/>
      <c r="J69" s="256"/>
      <c r="K69" s="173"/>
      <c r="L69" s="173"/>
      <c r="M69" s="173"/>
      <c r="N69" s="173"/>
      <c r="O69" s="173"/>
    </row>
    <row r="70" spans="1:15" ht="40.5" customHeight="1">
      <c r="A70" s="1051" t="s">
        <v>132</v>
      </c>
      <c r="B70" s="1052"/>
      <c r="C70" s="1053"/>
      <c r="D70" s="1053"/>
      <c r="E70" s="1053"/>
      <c r="F70" s="527"/>
      <c r="G70" s="928"/>
      <c r="H70" s="257" t="s">
        <v>74</v>
      </c>
      <c r="I70" s="258" t="s">
        <v>75</v>
      </c>
      <c r="J70" s="258" t="s">
        <v>93</v>
      </c>
    </row>
    <row r="71" spans="1:15" ht="15.75">
      <c r="A71" s="1028" t="s">
        <v>133</v>
      </c>
      <c r="B71" s="1028"/>
      <c r="C71" s="259"/>
      <c r="D71" s="260"/>
      <c r="E71" s="260"/>
      <c r="F71" s="260"/>
      <c r="G71" s="260"/>
      <c r="H71" s="266">
        <f>H12</f>
        <v>2809.75</v>
      </c>
      <c r="I71" s="266">
        <f>SUM(H71*132.7/100)</f>
        <v>3728.5382499999996</v>
      </c>
      <c r="J71" s="242"/>
    </row>
    <row r="72" spans="1:15" ht="15.75">
      <c r="A72" s="267"/>
      <c r="B72" s="267"/>
      <c r="C72" s="254"/>
      <c r="D72" s="268"/>
      <c r="E72" s="268"/>
      <c r="F72" s="268"/>
      <c r="G72" s="268"/>
      <c r="H72" s="269"/>
      <c r="I72" s="269"/>
      <c r="J72" s="242"/>
      <c r="K72" s="173"/>
      <c r="L72" s="173"/>
      <c r="M72" s="173"/>
      <c r="N72" s="173"/>
      <c r="O72" s="173"/>
    </row>
    <row r="73" spans="1:15" ht="25.5">
      <c r="A73" s="960" t="s">
        <v>131</v>
      </c>
      <c r="B73" s="961"/>
      <c r="C73" s="261" t="s">
        <v>134</v>
      </c>
      <c r="D73" s="261" t="s">
        <v>97</v>
      </c>
      <c r="E73" s="261" t="s">
        <v>98</v>
      </c>
      <c r="F73" s="261" t="s">
        <v>99</v>
      </c>
      <c r="G73" s="929"/>
      <c r="H73" s="262" t="s">
        <v>130</v>
      </c>
      <c r="I73" s="262" t="s">
        <v>101</v>
      </c>
      <c r="J73" s="270" t="s">
        <v>102</v>
      </c>
      <c r="K73" s="173"/>
      <c r="L73" s="173"/>
      <c r="M73" s="173"/>
      <c r="N73" s="173"/>
      <c r="O73" s="173"/>
    </row>
    <row r="74" spans="1:15" s="180" customFormat="1">
      <c r="A74" s="966" t="s">
        <v>135</v>
      </c>
      <c r="B74" s="966"/>
      <c r="C74" s="408">
        <v>166.76</v>
      </c>
      <c r="D74" s="393">
        <v>1</v>
      </c>
      <c r="E74" s="393"/>
      <c r="F74" s="264"/>
      <c r="G74" s="264"/>
      <c r="H74" s="409">
        <v>200</v>
      </c>
      <c r="I74" s="238">
        <f>SUM(H74*132.7/100)</f>
        <v>265.39999999999998</v>
      </c>
      <c r="J74" s="185"/>
      <c r="K74" s="185"/>
      <c r="L74" s="185"/>
      <c r="M74" s="185"/>
      <c r="N74" s="185"/>
      <c r="O74" s="185"/>
    </row>
    <row r="75" spans="1:15" s="180" customFormat="1">
      <c r="A75" s="966" t="s">
        <v>136</v>
      </c>
      <c r="B75" s="966"/>
      <c r="C75" s="408">
        <v>290</v>
      </c>
      <c r="D75" s="263">
        <v>1</v>
      </c>
      <c r="E75" s="263"/>
      <c r="F75" s="410"/>
      <c r="G75" s="410"/>
      <c r="H75" s="409">
        <v>302.44</v>
      </c>
      <c r="I75" s="238">
        <f>SUM(H75*132.7/100)</f>
        <v>401.33787999999993</v>
      </c>
      <c r="J75" s="185"/>
      <c r="K75" s="185"/>
      <c r="L75" s="185"/>
      <c r="M75" s="185"/>
      <c r="N75" s="185"/>
      <c r="O75" s="185"/>
    </row>
    <row r="76" spans="1:15" s="180" customFormat="1">
      <c r="A76" s="956" t="s">
        <v>250</v>
      </c>
      <c r="B76" s="957"/>
      <c r="C76" s="408">
        <v>200</v>
      </c>
      <c r="D76" s="263">
        <v>1</v>
      </c>
      <c r="E76" s="263"/>
      <c r="F76" s="410"/>
      <c r="G76" s="410"/>
      <c r="H76" s="409">
        <v>200</v>
      </c>
      <c r="I76" s="238">
        <f>SUM(H76*132.7/100)</f>
        <v>265.39999999999998</v>
      </c>
      <c r="J76" s="185"/>
      <c r="K76" s="185"/>
      <c r="L76" s="185"/>
      <c r="M76" s="185"/>
      <c r="N76" s="185"/>
      <c r="O76" s="185"/>
    </row>
    <row r="77" spans="1:15">
      <c r="A77" s="958" t="s">
        <v>137</v>
      </c>
      <c r="B77" s="959"/>
      <c r="C77" s="271"/>
      <c r="D77" s="236"/>
      <c r="E77" s="236"/>
      <c r="F77" s="196"/>
      <c r="G77" s="196"/>
      <c r="H77" s="241">
        <v>702.44</v>
      </c>
      <c r="I77" s="238">
        <f>SUM(H77*132.7/100)</f>
        <v>932.13788</v>
      </c>
      <c r="J77" s="492">
        <f>H77/$H$71</f>
        <v>0.25000088975887536</v>
      </c>
      <c r="K77" s="173"/>
      <c r="L77" s="173"/>
      <c r="M77" s="173"/>
      <c r="N77" s="173"/>
      <c r="O77" s="173"/>
    </row>
    <row r="78" spans="1:15" ht="17.25" customHeight="1">
      <c r="A78" s="180"/>
      <c r="B78" s="272"/>
      <c r="C78" s="200"/>
      <c r="D78" s="196"/>
      <c r="E78" s="236"/>
      <c r="F78" s="196"/>
      <c r="G78" s="196"/>
      <c r="H78" s="531"/>
      <c r="I78" s="273"/>
      <c r="J78" s="185"/>
      <c r="K78" s="173"/>
      <c r="L78" s="173"/>
      <c r="M78" s="173"/>
      <c r="N78" s="173"/>
      <c r="O78" s="173"/>
    </row>
    <row r="79" spans="1:15" ht="12.75" customHeight="1">
      <c r="A79" s="960" t="s">
        <v>0</v>
      </c>
      <c r="B79" s="961"/>
      <c r="C79" s="261" t="s">
        <v>134</v>
      </c>
      <c r="D79" s="261" t="s">
        <v>97</v>
      </c>
      <c r="E79" s="261" t="s">
        <v>98</v>
      </c>
      <c r="F79" s="261" t="s">
        <v>99</v>
      </c>
      <c r="G79" s="261"/>
      <c r="H79" s="274" t="s">
        <v>130</v>
      </c>
      <c r="I79" s="274" t="s">
        <v>101</v>
      </c>
      <c r="J79" s="275" t="s">
        <v>123</v>
      </c>
      <c r="K79" s="173"/>
      <c r="L79" s="173"/>
      <c r="M79" s="173"/>
      <c r="N79" s="173"/>
      <c r="O79" s="173"/>
    </row>
    <row r="80" spans="1:15" s="180" customFormat="1" ht="12.75" customHeight="1">
      <c r="A80" s="977" t="s">
        <v>138</v>
      </c>
      <c r="B80" s="977"/>
      <c r="C80" s="408">
        <v>228.38</v>
      </c>
      <c r="D80" s="393">
        <v>3</v>
      </c>
      <c r="E80" s="393"/>
      <c r="F80" s="410"/>
      <c r="G80" s="410"/>
      <c r="H80" s="409">
        <f>C80*D80</f>
        <v>685.14</v>
      </c>
      <c r="I80" s="238">
        <f t="shared" ref="I80:I86" si="4">SUM(H80*132.7/100)</f>
        <v>909.18077999999991</v>
      </c>
      <c r="J80" s="185"/>
      <c r="K80" s="185"/>
      <c r="L80" s="185"/>
      <c r="M80" s="185"/>
      <c r="N80" s="185"/>
      <c r="O80" s="185"/>
    </row>
    <row r="81" spans="1:15" s="180" customFormat="1" ht="12.75" customHeight="1">
      <c r="A81" s="977" t="s">
        <v>202</v>
      </c>
      <c r="B81" s="977"/>
      <c r="C81" s="408">
        <v>228.38</v>
      </c>
      <c r="D81" s="393">
        <v>2</v>
      </c>
      <c r="E81" s="393"/>
      <c r="F81" s="410"/>
      <c r="G81" s="410"/>
      <c r="H81" s="409">
        <f>C81*D81</f>
        <v>456.76</v>
      </c>
      <c r="I81" s="238">
        <f t="shared" si="4"/>
        <v>606.12051999999994</v>
      </c>
      <c r="J81" s="185"/>
      <c r="K81" s="185"/>
      <c r="L81" s="185"/>
      <c r="M81" s="185"/>
      <c r="N81" s="185"/>
      <c r="O81" s="185"/>
    </row>
    <row r="82" spans="1:15" s="180" customFormat="1" ht="12.75" customHeight="1">
      <c r="A82" s="977" t="s">
        <v>139</v>
      </c>
      <c r="B82" s="977"/>
      <c r="C82" s="408">
        <v>228.38</v>
      </c>
      <c r="D82" s="393">
        <v>1</v>
      </c>
      <c r="E82" s="393"/>
      <c r="F82" s="410"/>
      <c r="G82" s="410"/>
      <c r="H82" s="409">
        <f>C82*D82</f>
        <v>228.38</v>
      </c>
      <c r="I82" s="238">
        <f t="shared" si="4"/>
        <v>303.06025999999997</v>
      </c>
      <c r="J82" s="185"/>
      <c r="K82" s="206"/>
      <c r="L82" s="206"/>
      <c r="M82" s="185"/>
      <c r="N82" s="185"/>
      <c r="O82" s="185"/>
    </row>
    <row r="83" spans="1:15" s="180" customFormat="1">
      <c r="A83" s="978" t="s">
        <v>140</v>
      </c>
      <c r="B83" s="979"/>
      <c r="C83" s="408">
        <v>228.38</v>
      </c>
      <c r="D83" s="393">
        <v>1</v>
      </c>
      <c r="E83" s="393"/>
      <c r="F83" s="410"/>
      <c r="G83" s="410"/>
      <c r="H83" s="409">
        <f>C83*D83</f>
        <v>228.38</v>
      </c>
      <c r="I83" s="238">
        <v>42</v>
      </c>
      <c r="J83" s="185"/>
      <c r="K83" s="185"/>
      <c r="L83" s="185"/>
      <c r="M83" s="185"/>
      <c r="N83" s="185"/>
      <c r="O83" s="185"/>
    </row>
    <row r="84" spans="1:15" s="180" customFormat="1" ht="15">
      <c r="A84" s="962" t="s">
        <v>141</v>
      </c>
      <c r="B84" s="963"/>
      <c r="C84" s="408">
        <v>228.38</v>
      </c>
      <c r="D84" s="393">
        <v>2</v>
      </c>
      <c r="E84" s="393"/>
      <c r="F84" s="410"/>
      <c r="G84" s="410"/>
      <c r="H84" s="409">
        <f>C84*D84</f>
        <v>456.76</v>
      </c>
      <c r="I84" s="238">
        <f t="shared" si="4"/>
        <v>606.12051999999994</v>
      </c>
      <c r="J84" s="185"/>
      <c r="K84" s="206"/>
      <c r="L84" s="185"/>
      <c r="M84" s="185"/>
      <c r="N84" s="185"/>
      <c r="O84" s="185"/>
    </row>
    <row r="85" spans="1:15">
      <c r="A85" s="980" t="s">
        <v>142</v>
      </c>
      <c r="B85" s="981"/>
      <c r="C85" s="200"/>
      <c r="D85" s="196"/>
      <c r="E85" s="196"/>
      <c r="F85" s="196"/>
      <c r="G85" s="196"/>
      <c r="H85" s="265">
        <v>2107.31</v>
      </c>
      <c r="I85" s="234">
        <f t="shared" si="4"/>
        <v>2796.4003699999994</v>
      </c>
      <c r="J85" s="492">
        <f>H85/$H$71</f>
        <v>0.74999911024112464</v>
      </c>
      <c r="K85" s="276"/>
      <c r="L85" s="173"/>
      <c r="M85" s="173"/>
      <c r="N85" s="173"/>
      <c r="O85" s="173"/>
    </row>
    <row r="86" spans="1:15" ht="12" customHeight="1">
      <c r="A86" s="180"/>
      <c r="B86" s="982" t="s">
        <v>143</v>
      </c>
      <c r="C86" s="982"/>
      <c r="D86" s="982"/>
      <c r="E86" s="982"/>
      <c r="F86" s="982"/>
      <c r="G86" s="909"/>
      <c r="H86" s="234">
        <f>H85+H77</f>
        <v>2809.75</v>
      </c>
      <c r="I86" s="234">
        <f t="shared" si="4"/>
        <v>3728.5382499999996</v>
      </c>
      <c r="J86" s="277">
        <f>H86/$H$71</f>
        <v>1</v>
      </c>
      <c r="K86" s="173"/>
      <c r="L86" s="173"/>
      <c r="M86" s="173"/>
      <c r="N86" s="173"/>
      <c r="O86" s="173"/>
    </row>
    <row r="87" spans="1:15">
      <c r="A87" s="180"/>
      <c r="B87" s="1047" t="s">
        <v>129</v>
      </c>
      <c r="C87" s="1047"/>
      <c r="D87" s="1047"/>
      <c r="E87" s="1047"/>
      <c r="F87" s="1047"/>
      <c r="G87" s="918"/>
      <c r="H87" s="278">
        <f>H71-H86</f>
        <v>0</v>
      </c>
      <c r="I87" s="278">
        <f>I71-I86</f>
        <v>0</v>
      </c>
      <c r="J87" s="277">
        <f>H87/$H$71</f>
        <v>0</v>
      </c>
    </row>
    <row r="88" spans="1:15" s="279" customFormat="1" ht="25.5" customHeight="1">
      <c r="B88" s="280"/>
      <c r="C88" s="280"/>
      <c r="D88" s="280"/>
      <c r="E88" s="280"/>
      <c r="F88" s="280"/>
      <c r="G88" s="280"/>
      <c r="H88" s="281"/>
      <c r="I88" s="282"/>
      <c r="J88" s="283"/>
    </row>
    <row r="89" spans="1:15" s="173" customFormat="1" ht="20.25" customHeight="1">
      <c r="A89" s="1048" t="s">
        <v>144</v>
      </c>
      <c r="B89" s="1048"/>
      <c r="C89" s="1048"/>
      <c r="D89" s="1048"/>
      <c r="E89" s="1048"/>
      <c r="F89" s="1048"/>
      <c r="G89" s="1048"/>
      <c r="H89" s="1048"/>
      <c r="I89" s="1048"/>
      <c r="J89" s="1048"/>
    </row>
    <row r="90" spans="1:15" ht="40.5" customHeight="1">
      <c r="A90" s="986" t="s">
        <v>77</v>
      </c>
      <c r="B90" s="987"/>
      <c r="C90" s="987"/>
      <c r="D90" s="987"/>
      <c r="E90" s="987"/>
      <c r="F90" s="214"/>
      <c r="G90" s="214"/>
      <c r="H90" s="167" t="s">
        <v>74</v>
      </c>
      <c r="I90" s="168" t="s">
        <v>75</v>
      </c>
      <c r="J90" s="168" t="s">
        <v>93</v>
      </c>
    </row>
    <row r="91" spans="1:15" s="219" customFormat="1" ht="21" customHeight="1">
      <c r="A91" s="975" t="s">
        <v>145</v>
      </c>
      <c r="B91" s="976"/>
      <c r="C91" s="216"/>
      <c r="D91" s="216"/>
      <c r="E91" s="216"/>
      <c r="F91" s="216"/>
      <c r="G91" s="216"/>
      <c r="H91" s="217">
        <f>(H8*68/100)</f>
        <v>31211.585200000001</v>
      </c>
      <c r="I91" s="217">
        <f>SUM(H91*132.7/100)</f>
        <v>41417.773560399997</v>
      </c>
      <c r="J91" s="218">
        <f>H91/H8</f>
        <v>0.68</v>
      </c>
    </row>
    <row r="92" spans="1:15" s="173" customFormat="1">
      <c r="B92" s="267"/>
      <c r="C92" s="221"/>
      <c r="D92" s="221"/>
      <c r="E92" s="221"/>
      <c r="F92" s="221"/>
      <c r="G92" s="221"/>
      <c r="H92" s="237"/>
      <c r="I92" s="237"/>
    </row>
    <row r="93" spans="1:15" ht="39.75" customHeight="1">
      <c r="A93" s="972" t="s">
        <v>146</v>
      </c>
      <c r="B93" s="973"/>
      <c r="C93" s="973"/>
      <c r="D93" s="973"/>
      <c r="E93" s="973"/>
      <c r="F93" s="974"/>
      <c r="G93" s="908"/>
      <c r="H93" s="284" t="s">
        <v>100</v>
      </c>
      <c r="I93" s="285" t="s">
        <v>75</v>
      </c>
      <c r="J93" s="285" t="s">
        <v>147</v>
      </c>
      <c r="K93" s="286"/>
    </row>
    <row r="94" spans="1:15" ht="22.5" customHeight="1">
      <c r="A94" s="964" t="s">
        <v>148</v>
      </c>
      <c r="B94" s="965"/>
      <c r="C94" s="287" t="s">
        <v>149</v>
      </c>
      <c r="D94" s="287" t="s">
        <v>150</v>
      </c>
      <c r="E94" s="287"/>
      <c r="F94" s="287" t="s">
        <v>151</v>
      </c>
      <c r="G94" s="287"/>
      <c r="H94" s="288">
        <f>SUM(H95:H96)</f>
        <v>4400</v>
      </c>
      <c r="I94" s="288">
        <f>SUM(H94*132.7/100)</f>
        <v>5838.8</v>
      </c>
      <c r="J94" s="289">
        <f>H94/$H$91</f>
        <v>0.14097329474954062</v>
      </c>
    </row>
    <row r="95" spans="1:15">
      <c r="A95" s="966" t="s">
        <v>152</v>
      </c>
      <c r="B95" s="966"/>
      <c r="C95" s="290">
        <v>3100</v>
      </c>
      <c r="D95" s="291">
        <v>1</v>
      </c>
      <c r="E95" s="292"/>
      <c r="F95" s="293"/>
      <c r="G95" s="293" t="s">
        <v>290</v>
      </c>
      <c r="H95" s="294">
        <f>C95*D95</f>
        <v>3100</v>
      </c>
      <c r="I95" s="295">
        <f>SUM(H95*132.7/100)</f>
        <v>4113.7</v>
      </c>
      <c r="J95" s="296"/>
    </row>
    <row r="96" spans="1:15">
      <c r="A96" s="967" t="s">
        <v>153</v>
      </c>
      <c r="B96" s="967"/>
      <c r="C96" s="290">
        <v>1300</v>
      </c>
      <c r="D96" s="291">
        <v>1</v>
      </c>
      <c r="E96" s="291"/>
      <c r="F96" s="293"/>
      <c r="G96" s="293" t="s">
        <v>290</v>
      </c>
      <c r="H96" s="294">
        <f>C96*D96</f>
        <v>1300</v>
      </c>
      <c r="I96" s="295">
        <f>SUM(H96*132.7/100)</f>
        <v>1725.0999999999997</v>
      </c>
      <c r="J96" s="173"/>
    </row>
    <row r="97" spans="1:13">
      <c r="A97" s="297"/>
      <c r="B97" s="297"/>
      <c r="C97" s="298"/>
      <c r="D97" s="299"/>
      <c r="E97" s="299"/>
      <c r="F97" s="300"/>
      <c r="G97" s="300"/>
      <c r="H97" s="298"/>
      <c r="I97" s="301"/>
      <c r="J97" s="173"/>
    </row>
    <row r="98" spans="1:13">
      <c r="A98" s="968" t="s">
        <v>154</v>
      </c>
      <c r="B98" s="969"/>
      <c r="C98" s="287" t="s">
        <v>149</v>
      </c>
      <c r="D98" s="287" t="s">
        <v>150</v>
      </c>
      <c r="E98" s="287" t="s">
        <v>98</v>
      </c>
      <c r="F98" s="287" t="s">
        <v>151</v>
      </c>
      <c r="G98" s="287"/>
      <c r="H98" s="288">
        <f>SUM(H99:H103)</f>
        <v>2992.5</v>
      </c>
      <c r="I98" s="288">
        <f t="shared" ref="I98:I103" si="5">SUM(H98*132.7/100)</f>
        <v>3971.0474999999992</v>
      </c>
      <c r="J98" s="289">
        <f>H98/$H$91</f>
        <v>9.5877860122272798E-2</v>
      </c>
    </row>
    <row r="99" spans="1:13" ht="39.75" customHeight="1">
      <c r="A99" s="970" t="s">
        <v>155</v>
      </c>
      <c r="B99" s="971"/>
      <c r="C99" s="302">
        <v>6</v>
      </c>
      <c r="D99" s="302">
        <v>6</v>
      </c>
      <c r="E99" s="302">
        <f>C99*D99</f>
        <v>36</v>
      </c>
      <c r="F99" s="264"/>
      <c r="G99" s="264" t="s">
        <v>290</v>
      </c>
      <c r="H99" s="303">
        <f>E99*$O$1</f>
        <v>630</v>
      </c>
      <c r="I99" s="304">
        <f t="shared" si="5"/>
        <v>836.01</v>
      </c>
      <c r="J99" s="173"/>
    </row>
    <row r="100" spans="1:13" ht="22.5" customHeight="1">
      <c r="A100" s="970" t="s">
        <v>251</v>
      </c>
      <c r="B100" s="971"/>
      <c r="C100" s="302">
        <v>45</v>
      </c>
      <c r="D100" s="302">
        <v>1</v>
      </c>
      <c r="E100" s="302">
        <f>C100*D100</f>
        <v>45</v>
      </c>
      <c r="F100" s="264"/>
      <c r="G100" s="264" t="s">
        <v>290</v>
      </c>
      <c r="H100" s="303">
        <f>E100*$O$1</f>
        <v>787.5</v>
      </c>
      <c r="I100" s="304">
        <f t="shared" si="5"/>
        <v>1045.0124999999998</v>
      </c>
      <c r="J100" s="173"/>
    </row>
    <row r="101" spans="1:13">
      <c r="A101" s="955" t="s">
        <v>213</v>
      </c>
      <c r="B101" s="955"/>
      <c r="C101" s="305">
        <v>15</v>
      </c>
      <c r="D101" s="302">
        <v>1</v>
      </c>
      <c r="E101" s="302">
        <f>C101*D101</f>
        <v>15</v>
      </c>
      <c r="F101" s="264"/>
      <c r="G101" s="264" t="s">
        <v>290</v>
      </c>
      <c r="H101" s="303">
        <f>E101*$O$1</f>
        <v>262.5</v>
      </c>
      <c r="I101" s="304">
        <f t="shared" si="5"/>
        <v>348.33749999999998</v>
      </c>
      <c r="J101" s="173"/>
    </row>
    <row r="102" spans="1:13" ht="12.75" customHeight="1">
      <c r="A102" s="970" t="s">
        <v>157</v>
      </c>
      <c r="B102" s="971"/>
      <c r="C102" s="305">
        <v>15</v>
      </c>
      <c r="D102" s="302">
        <v>1</v>
      </c>
      <c r="E102" s="302">
        <f>C102*D102</f>
        <v>15</v>
      </c>
      <c r="F102" s="264"/>
      <c r="G102" s="264" t="s">
        <v>290</v>
      </c>
      <c r="H102" s="303">
        <f>E102*$O$1</f>
        <v>262.5</v>
      </c>
      <c r="I102" s="304">
        <f t="shared" si="5"/>
        <v>348.33749999999998</v>
      </c>
      <c r="J102" s="173"/>
    </row>
    <row r="103" spans="1:13">
      <c r="A103" s="955" t="s">
        <v>158</v>
      </c>
      <c r="B103" s="955"/>
      <c r="C103" s="305">
        <v>20</v>
      </c>
      <c r="D103" s="302">
        <v>3</v>
      </c>
      <c r="E103" s="302">
        <f>C103*D103</f>
        <v>60</v>
      </c>
      <c r="F103" s="264"/>
      <c r="G103" s="264" t="s">
        <v>290</v>
      </c>
      <c r="H103" s="303">
        <f>E103*$O$1</f>
        <v>1050</v>
      </c>
      <c r="I103" s="304">
        <f t="shared" si="5"/>
        <v>1393.35</v>
      </c>
      <c r="J103" s="173"/>
    </row>
    <row r="104" spans="1:13" ht="30" customHeight="1">
      <c r="A104" s="306"/>
      <c r="B104" s="306"/>
      <c r="C104" s="306"/>
      <c r="D104" s="306"/>
      <c r="E104" s="306"/>
      <c r="F104" s="306"/>
      <c r="G104" s="306"/>
      <c r="H104" s="306"/>
      <c r="I104" s="306"/>
    </row>
    <row r="105" spans="1:13" ht="23.25" customHeight="1">
      <c r="A105" s="1025" t="s">
        <v>159</v>
      </c>
      <c r="B105" s="1026"/>
      <c r="C105" s="1026"/>
      <c r="D105" s="1026"/>
      <c r="E105" s="1026"/>
      <c r="F105" s="1027"/>
      <c r="G105" s="917"/>
      <c r="H105" s="307">
        <f>H94+H98</f>
        <v>7392.5</v>
      </c>
      <c r="I105" s="308">
        <f>SUM(H105*132.7/100)</f>
        <v>9809.847499999998</v>
      </c>
      <c r="J105" s="309">
        <f>H105/$H$91</f>
        <v>0.23685115487181344</v>
      </c>
    </row>
    <row r="106" spans="1:13" ht="16.5" customHeight="1">
      <c r="A106" s="193"/>
      <c r="B106" s="193"/>
      <c r="C106" s="236"/>
      <c r="D106" s="236"/>
      <c r="E106" s="236"/>
      <c r="F106" s="236"/>
      <c r="G106" s="236"/>
      <c r="H106" s="310"/>
      <c r="I106" s="311"/>
      <c r="J106" s="312"/>
    </row>
    <row r="107" spans="1:13" ht="12.75" customHeight="1">
      <c r="A107" s="972" t="s">
        <v>160</v>
      </c>
      <c r="B107" s="973"/>
      <c r="C107" s="973"/>
      <c r="D107" s="973"/>
      <c r="E107" s="973"/>
      <c r="F107" s="974"/>
      <c r="G107" s="908"/>
      <c r="H107" s="284" t="s">
        <v>100</v>
      </c>
      <c r="I107" s="285" t="s">
        <v>75</v>
      </c>
      <c r="J107" s="285" t="s">
        <v>161</v>
      </c>
    </row>
    <row r="108" spans="1:13">
      <c r="A108" s="968" t="s">
        <v>162</v>
      </c>
      <c r="B108" s="969"/>
      <c r="C108" s="287" t="s">
        <v>149</v>
      </c>
      <c r="D108" s="287" t="s">
        <v>150</v>
      </c>
      <c r="E108" s="287" t="s">
        <v>98</v>
      </c>
      <c r="F108" s="287" t="s">
        <v>151</v>
      </c>
      <c r="G108" s="287"/>
      <c r="H108" s="288">
        <f>H109+H112+H115</f>
        <v>10727.5</v>
      </c>
      <c r="I108" s="288">
        <f>I109+I112+I115</f>
        <v>14235.392499999998</v>
      </c>
      <c r="J108" s="313">
        <f>H108/$H$91</f>
        <v>0.34370250441493116</v>
      </c>
    </row>
    <row r="109" spans="1:13" ht="12.75" customHeight="1">
      <c r="A109" s="1036" t="s">
        <v>163</v>
      </c>
      <c r="B109" s="1036"/>
      <c r="C109" s="314"/>
      <c r="D109" s="315">
        <f>SUM(D110:D111)</f>
        <v>43</v>
      </c>
      <c r="E109" s="315">
        <f>SUM(E110:E111)</f>
        <v>534</v>
      </c>
      <c r="F109" s="316"/>
      <c r="G109" s="316"/>
      <c r="H109" s="317">
        <f>SUM(H110:H111)</f>
        <v>9345</v>
      </c>
      <c r="I109" s="318">
        <f>SUM(I110:I111)</f>
        <v>12400.814999999999</v>
      </c>
      <c r="J109" s="253"/>
    </row>
    <row r="110" spans="1:13" s="173" customFormat="1">
      <c r="A110" s="1040" t="s">
        <v>164</v>
      </c>
      <c r="B110" s="1040"/>
      <c r="C110" s="319">
        <v>12</v>
      </c>
      <c r="D110" s="319">
        <v>34</v>
      </c>
      <c r="E110" s="319">
        <f>D110*C110</f>
        <v>408</v>
      </c>
      <c r="F110" s="320"/>
      <c r="G110" s="320" t="s">
        <v>290</v>
      </c>
      <c r="H110" s="321">
        <f>E110*$O$1</f>
        <v>7140</v>
      </c>
      <c r="I110" s="322">
        <f t="shared" ref="I110:I116" si="6">SUM(H110*132.7/100)</f>
        <v>9474.7799999999988</v>
      </c>
      <c r="J110" s="185"/>
      <c r="L110" s="323"/>
      <c r="M110" s="323"/>
    </row>
    <row r="111" spans="1:13" s="173" customFormat="1">
      <c r="A111" s="1038" t="s">
        <v>165</v>
      </c>
      <c r="B111" s="1038"/>
      <c r="C111" s="324">
        <v>14</v>
      </c>
      <c r="D111" s="324">
        <v>9</v>
      </c>
      <c r="E111" s="324">
        <f>D111*C111</f>
        <v>126</v>
      </c>
      <c r="F111" s="325"/>
      <c r="G111" s="320" t="s">
        <v>290</v>
      </c>
      <c r="H111" s="326">
        <f>E111*$O$1</f>
        <v>2205</v>
      </c>
      <c r="I111" s="327">
        <f t="shared" si="6"/>
        <v>2926.0349999999999</v>
      </c>
      <c r="J111" s="185"/>
      <c r="L111" s="323"/>
      <c r="M111" s="323"/>
    </row>
    <row r="112" spans="1:13">
      <c r="A112" s="1039" t="s">
        <v>166</v>
      </c>
      <c r="B112" s="1039"/>
      <c r="C112" s="328"/>
      <c r="D112" s="329">
        <f>SUM(D113:D114)</f>
        <v>11</v>
      </c>
      <c r="E112" s="329">
        <f>SUM(E113:E114)</f>
        <v>79</v>
      </c>
      <c r="F112" s="330"/>
      <c r="G112" s="930"/>
      <c r="H112" s="331">
        <f>SUM(H113:H114)</f>
        <v>1382.5</v>
      </c>
      <c r="I112" s="332">
        <f t="shared" si="6"/>
        <v>1834.5774999999996</v>
      </c>
      <c r="J112" s="185"/>
      <c r="L112" s="323"/>
      <c r="M112" s="323"/>
    </row>
    <row r="113" spans="1:13" ht="42" customHeight="1">
      <c r="A113" s="1034" t="s">
        <v>167</v>
      </c>
      <c r="B113" s="1034"/>
      <c r="C113" s="333">
        <v>9</v>
      </c>
      <c r="D113" s="333">
        <v>6</v>
      </c>
      <c r="E113" s="333">
        <f>D113*C113</f>
        <v>54</v>
      </c>
      <c r="F113" s="334"/>
      <c r="G113" s="334" t="s">
        <v>290</v>
      </c>
      <c r="H113" s="321">
        <f>E113*$O$1</f>
        <v>945</v>
      </c>
      <c r="I113" s="301">
        <f t="shared" si="6"/>
        <v>1254.0149999999999</v>
      </c>
      <c r="J113" s="185"/>
      <c r="L113" s="323"/>
      <c r="M113" s="323"/>
    </row>
    <row r="114" spans="1:13" ht="32.25" customHeight="1">
      <c r="A114" s="1034" t="s">
        <v>168</v>
      </c>
      <c r="B114" s="1034"/>
      <c r="C114" s="333">
        <v>5</v>
      </c>
      <c r="D114" s="333">
        <v>5</v>
      </c>
      <c r="E114" s="333">
        <f>D114*C114</f>
        <v>25</v>
      </c>
      <c r="F114" s="334"/>
      <c r="G114" s="334" t="s">
        <v>290</v>
      </c>
      <c r="H114" s="335">
        <f>E114*$O$1</f>
        <v>437.5</v>
      </c>
      <c r="I114" s="301">
        <f t="shared" si="6"/>
        <v>580.56249999999989</v>
      </c>
      <c r="J114" s="185"/>
      <c r="L114" s="323"/>
      <c r="M114" s="323"/>
    </row>
    <row r="115" spans="1:13">
      <c r="A115" s="1037"/>
      <c r="B115" s="1037"/>
      <c r="C115" s="176"/>
      <c r="D115" s="336">
        <f>SUM(D116:D116)</f>
        <v>0</v>
      </c>
      <c r="E115" s="336">
        <f>SUM(E116:E116)</f>
        <v>0</v>
      </c>
      <c r="F115" s="337"/>
      <c r="G115" s="337"/>
      <c r="H115" s="318">
        <f>SUM(H116:H116)</f>
        <v>0</v>
      </c>
      <c r="I115" s="338">
        <f t="shared" si="6"/>
        <v>0</v>
      </c>
      <c r="J115" s="185"/>
      <c r="L115" s="323"/>
      <c r="M115" s="323"/>
    </row>
    <row r="116" spans="1:13" ht="12.75" customHeight="1">
      <c r="A116" s="1034"/>
      <c r="B116" s="1034"/>
      <c r="C116" s="333"/>
      <c r="D116" s="333"/>
      <c r="E116" s="333"/>
      <c r="F116" s="334"/>
      <c r="G116" s="334"/>
      <c r="H116" s="335">
        <f>E116*$O$1</f>
        <v>0</v>
      </c>
      <c r="I116" s="301">
        <f t="shared" si="6"/>
        <v>0</v>
      </c>
      <c r="J116" s="185"/>
      <c r="L116" s="323"/>
      <c r="M116" s="323"/>
    </row>
    <row r="117" spans="1:13" ht="12.75" customHeight="1">
      <c r="A117" s="1034"/>
      <c r="B117" s="1034"/>
      <c r="C117" s="333"/>
      <c r="D117" s="333"/>
      <c r="E117" s="333"/>
      <c r="F117" s="334"/>
      <c r="G117" s="334"/>
      <c r="H117" s="326"/>
      <c r="I117" s="301"/>
      <c r="J117" s="185"/>
      <c r="L117" s="323"/>
      <c r="M117" s="323"/>
    </row>
    <row r="118" spans="1:13">
      <c r="A118" s="1025" t="s">
        <v>169</v>
      </c>
      <c r="B118" s="1026"/>
      <c r="C118" s="1026"/>
      <c r="D118" s="1026"/>
      <c r="E118" s="1026"/>
      <c r="F118" s="1027"/>
      <c r="G118" s="917"/>
      <c r="H118" s="339">
        <f>H108</f>
        <v>10727.5</v>
      </c>
      <c r="I118" s="339">
        <f>I108</f>
        <v>14235.392499999998</v>
      </c>
      <c r="J118" s="309">
        <f>H118/$H$91</f>
        <v>0.34370250441493116</v>
      </c>
      <c r="L118" s="215"/>
      <c r="M118" s="215"/>
    </row>
    <row r="119" spans="1:13" ht="25.5" customHeight="1"/>
    <row r="120" spans="1:13" ht="25.5" customHeight="1"/>
    <row r="121" spans="1:13" s="343" customFormat="1" ht="25.5">
      <c r="A121" s="972" t="s">
        <v>170</v>
      </c>
      <c r="B121" s="973"/>
      <c r="C121" s="973"/>
      <c r="D121" s="973"/>
      <c r="E121" s="973"/>
      <c r="F121" s="340"/>
      <c r="G121" s="340"/>
      <c r="H121" s="284" t="s">
        <v>100</v>
      </c>
      <c r="I121" s="341" t="s">
        <v>75</v>
      </c>
      <c r="J121" s="342" t="s">
        <v>161</v>
      </c>
    </row>
    <row r="122" spans="1:13" ht="25.5" customHeight="1">
      <c r="A122" s="1035" t="s">
        <v>171</v>
      </c>
      <c r="B122" s="1035"/>
      <c r="C122" s="287" t="s">
        <v>149</v>
      </c>
      <c r="D122" s="287" t="s">
        <v>150</v>
      </c>
      <c r="E122" s="287" t="s">
        <v>98</v>
      </c>
      <c r="F122" s="287" t="s">
        <v>151</v>
      </c>
      <c r="G122" s="287"/>
      <c r="H122" s="288">
        <f>SUM(H123:H133)</f>
        <v>13055</v>
      </c>
      <c r="I122" s="288">
        <f>SUM(I123:I133)</f>
        <v>17323.985000000001</v>
      </c>
      <c r="J122" s="344"/>
    </row>
    <row r="123" spans="1:13" ht="26.25" customHeight="1">
      <c r="A123" s="955" t="s">
        <v>172</v>
      </c>
      <c r="B123" s="955"/>
      <c r="C123" s="302">
        <v>5</v>
      </c>
      <c r="D123" s="302">
        <v>3</v>
      </c>
      <c r="E123" s="302">
        <f>D123*C123</f>
        <v>15</v>
      </c>
      <c r="F123" s="345"/>
      <c r="G123" s="931" t="s">
        <v>290</v>
      </c>
      <c r="H123" s="403">
        <f t="shared" ref="H123:H133" si="7">E123*$O$1</f>
        <v>262.5</v>
      </c>
      <c r="I123" s="295">
        <f t="shared" ref="I123:I134" si="8">SUM(H123*132.7/100)</f>
        <v>348.33749999999998</v>
      </c>
      <c r="J123" s="173"/>
      <c r="K123" s="220"/>
    </row>
    <row r="124" spans="1:13">
      <c r="A124" s="1021" t="s">
        <v>173</v>
      </c>
      <c r="B124" s="1021"/>
      <c r="C124" s="302">
        <v>5</v>
      </c>
      <c r="D124" s="302" t="s">
        <v>252</v>
      </c>
      <c r="E124" s="302">
        <v>105</v>
      </c>
      <c r="F124" s="532"/>
      <c r="G124" s="931" t="s">
        <v>290</v>
      </c>
      <c r="H124" s="902">
        <f t="shared" si="7"/>
        <v>1837.5</v>
      </c>
      <c r="I124" s="903">
        <f t="shared" si="8"/>
        <v>2438.3624999999997</v>
      </c>
      <c r="J124" s="872"/>
      <c r="K124" s="904"/>
    </row>
    <row r="125" spans="1:13" s="530" customFormat="1">
      <c r="A125" s="1022" t="s">
        <v>253</v>
      </c>
      <c r="B125" s="1023"/>
      <c r="C125" s="876">
        <v>5</v>
      </c>
      <c r="D125" s="876">
        <v>2</v>
      </c>
      <c r="E125" s="876">
        <v>10</v>
      </c>
      <c r="F125" s="532"/>
      <c r="G125" s="931" t="s">
        <v>290</v>
      </c>
      <c r="H125" s="902">
        <f t="shared" si="7"/>
        <v>175</v>
      </c>
      <c r="I125" s="903">
        <f t="shared" si="8"/>
        <v>232.22499999999997</v>
      </c>
      <c r="J125" s="872"/>
      <c r="K125" s="904"/>
    </row>
    <row r="126" spans="1:13">
      <c r="A126" s="1024" t="s">
        <v>174</v>
      </c>
      <c r="B126" s="1024"/>
      <c r="C126" s="876">
        <v>5</v>
      </c>
      <c r="D126" s="876">
        <v>4</v>
      </c>
      <c r="E126" s="876">
        <f>D126*C126</f>
        <v>20</v>
      </c>
      <c r="F126" s="533"/>
      <c r="G126" s="931" t="s">
        <v>290</v>
      </c>
      <c r="H126" s="902">
        <f t="shared" si="7"/>
        <v>350</v>
      </c>
      <c r="I126" s="903">
        <f t="shared" si="8"/>
        <v>464.44999999999993</v>
      </c>
      <c r="J126" s="872"/>
      <c r="K126" s="904"/>
    </row>
    <row r="127" spans="1:13" ht="42" customHeight="1">
      <c r="A127" s="1024" t="s">
        <v>175</v>
      </c>
      <c r="B127" s="1024"/>
      <c r="C127" s="876">
        <v>5</v>
      </c>
      <c r="D127" s="876">
        <v>5</v>
      </c>
      <c r="E127" s="876">
        <f t="shared" ref="E127:E132" si="9">D127*C127</f>
        <v>25</v>
      </c>
      <c r="F127" s="533"/>
      <c r="G127" s="931" t="s">
        <v>290</v>
      </c>
      <c r="H127" s="403">
        <f t="shared" si="7"/>
        <v>437.5</v>
      </c>
      <c r="I127" s="295">
        <f t="shared" si="8"/>
        <v>580.56249999999989</v>
      </c>
      <c r="J127" s="173"/>
      <c r="K127" s="220"/>
    </row>
    <row r="128" spans="1:13" ht="29.25" customHeight="1">
      <c r="A128" s="1020" t="s">
        <v>176</v>
      </c>
      <c r="B128" s="1020"/>
      <c r="C128" s="876">
        <v>5</v>
      </c>
      <c r="D128" s="876">
        <v>18</v>
      </c>
      <c r="E128" s="876">
        <f t="shared" si="9"/>
        <v>90</v>
      </c>
      <c r="F128" s="533"/>
      <c r="G128" s="931" t="s">
        <v>290</v>
      </c>
      <c r="H128" s="403">
        <f t="shared" si="7"/>
        <v>1575</v>
      </c>
      <c r="I128" s="295">
        <f t="shared" si="8"/>
        <v>2090.0249999999996</v>
      </c>
      <c r="J128" s="173"/>
      <c r="K128" s="220"/>
    </row>
    <row r="129" spans="1:15" ht="30" customHeight="1">
      <c r="A129" s="1021" t="s">
        <v>177</v>
      </c>
      <c r="B129" s="1021"/>
      <c r="C129" s="302">
        <v>6</v>
      </c>
      <c r="D129" s="302">
        <v>5</v>
      </c>
      <c r="E129" s="302">
        <f t="shared" si="9"/>
        <v>30</v>
      </c>
      <c r="F129" s="347"/>
      <c r="G129" s="931" t="s">
        <v>290</v>
      </c>
      <c r="H129" s="403">
        <f t="shared" si="7"/>
        <v>525</v>
      </c>
      <c r="I129" s="295">
        <f t="shared" si="8"/>
        <v>696.67499999999995</v>
      </c>
      <c r="J129" s="296"/>
      <c r="K129" s="220"/>
    </row>
    <row r="130" spans="1:15" ht="36" customHeight="1">
      <c r="A130" s="1021" t="s">
        <v>178</v>
      </c>
      <c r="B130" s="1021"/>
      <c r="C130" s="302">
        <v>5</v>
      </c>
      <c r="D130" s="302">
        <v>20</v>
      </c>
      <c r="E130" s="302">
        <f t="shared" si="9"/>
        <v>100</v>
      </c>
      <c r="F130" s="346"/>
      <c r="G130" s="931" t="s">
        <v>290</v>
      </c>
      <c r="H130" s="403">
        <f t="shared" si="7"/>
        <v>1750</v>
      </c>
      <c r="I130" s="295">
        <f t="shared" si="8"/>
        <v>2322.2499999999995</v>
      </c>
      <c r="K130" s="348"/>
    </row>
    <row r="131" spans="1:15" ht="39.75" customHeight="1">
      <c r="A131" s="1015" t="s">
        <v>254</v>
      </c>
      <c r="B131" s="1016"/>
      <c r="C131" s="302">
        <v>6</v>
      </c>
      <c r="D131" s="302">
        <v>11</v>
      </c>
      <c r="E131" s="302">
        <f t="shared" si="9"/>
        <v>66</v>
      </c>
      <c r="F131" s="533"/>
      <c r="G131" s="931" t="s">
        <v>290</v>
      </c>
      <c r="H131" s="403">
        <f t="shared" si="7"/>
        <v>1155</v>
      </c>
      <c r="I131" s="295">
        <f t="shared" si="8"/>
        <v>1532.6849999999999</v>
      </c>
      <c r="J131" s="296"/>
      <c r="K131" s="348"/>
    </row>
    <row r="132" spans="1:15" ht="39" customHeight="1">
      <c r="A132" s="1015" t="s">
        <v>255</v>
      </c>
      <c r="B132" s="1016"/>
      <c r="C132" s="302">
        <v>6.5</v>
      </c>
      <c r="D132" s="302">
        <v>30</v>
      </c>
      <c r="E132" s="302">
        <f t="shared" si="9"/>
        <v>195</v>
      </c>
      <c r="F132" s="346"/>
      <c r="G132" s="931" t="s">
        <v>290</v>
      </c>
      <c r="H132" s="403">
        <f t="shared" si="7"/>
        <v>3412.5</v>
      </c>
      <c r="I132" s="295">
        <f t="shared" si="8"/>
        <v>4528.3874999999998</v>
      </c>
      <c r="J132" s="296"/>
      <c r="K132" s="348"/>
      <c r="L132" s="173"/>
    </row>
    <row r="133" spans="1:15" s="248" customFormat="1" ht="20.25" customHeight="1">
      <c r="A133" s="992" t="s">
        <v>179</v>
      </c>
      <c r="B133" s="992"/>
      <c r="C133" s="349">
        <v>5</v>
      </c>
      <c r="D133" s="263">
        <v>18</v>
      </c>
      <c r="E133" s="263">
        <f>C133*D133</f>
        <v>90</v>
      </c>
      <c r="F133" s="264"/>
      <c r="G133" s="931" t="s">
        <v>290</v>
      </c>
      <c r="H133" s="303">
        <f t="shared" si="7"/>
        <v>1575</v>
      </c>
      <c r="I133" s="295">
        <f t="shared" si="8"/>
        <v>2090.0249999999996</v>
      </c>
      <c r="J133" s="196"/>
      <c r="K133" s="350"/>
    </row>
    <row r="134" spans="1:15">
      <c r="A134" s="1025" t="s">
        <v>180</v>
      </c>
      <c r="B134" s="1026"/>
      <c r="C134" s="1026"/>
      <c r="D134" s="1026"/>
      <c r="E134" s="1026"/>
      <c r="F134" s="1027"/>
      <c r="G134" s="917"/>
      <c r="H134" s="308">
        <f>H122</f>
        <v>13055</v>
      </c>
      <c r="I134" s="351">
        <f t="shared" si="8"/>
        <v>17323.984999999997</v>
      </c>
      <c r="J134" s="309">
        <f>H134/$H$91</f>
        <v>0.41827417339892109</v>
      </c>
    </row>
    <row r="135" spans="1:15" ht="12.6" customHeight="1">
      <c r="B135" s="297"/>
      <c r="C135" s="299"/>
      <c r="D135" s="299"/>
      <c r="E135" s="299"/>
      <c r="F135" s="299"/>
      <c r="G135" s="299"/>
      <c r="H135" s="298"/>
      <c r="I135" s="298"/>
      <c r="J135" s="173"/>
    </row>
    <row r="136" spans="1:15">
      <c r="B136" s="1017" t="s">
        <v>181</v>
      </c>
      <c r="C136" s="1018"/>
      <c r="D136" s="1018"/>
      <c r="E136" s="1018"/>
      <c r="F136" s="1019"/>
      <c r="G136" s="916"/>
      <c r="H136" s="352">
        <f>H134+H118+H105</f>
        <v>31175</v>
      </c>
      <c r="I136" s="352">
        <f>SUM(H136*132.7/100)</f>
        <v>41369.224999999999</v>
      </c>
      <c r="J136" s="353">
        <f>H136/$H$91</f>
        <v>0.99882783268566566</v>
      </c>
      <c r="L136" s="354"/>
      <c r="M136" s="355"/>
      <c r="N136" s="286"/>
      <c r="O136" s="215"/>
    </row>
    <row r="137" spans="1:15">
      <c r="B137" s="1007" t="s">
        <v>129</v>
      </c>
      <c r="C137" s="1008"/>
      <c r="D137" s="1008"/>
      <c r="E137" s="1008"/>
      <c r="F137" s="1009"/>
      <c r="G137" s="915"/>
      <c r="H137" s="356">
        <f>H91-H136</f>
        <v>36.58520000000135</v>
      </c>
      <c r="I137" s="356">
        <f>SUM(H137*132.7/100)</f>
        <v>48.54856040000179</v>
      </c>
      <c r="J137" s="357">
        <f>H137/$H$91</f>
        <v>1.1721673143343372E-3</v>
      </c>
      <c r="K137" s="215"/>
      <c r="L137" s="224"/>
      <c r="M137" s="358"/>
      <c r="O137" s="215"/>
    </row>
    <row r="138" spans="1:15" ht="12.6" customHeight="1">
      <c r="O138" s="215"/>
    </row>
    <row r="139" spans="1:15" ht="12.6" customHeight="1">
      <c r="O139" s="215"/>
    </row>
    <row r="140" spans="1:15" ht="44.25" customHeight="1">
      <c r="A140" s="986" t="s">
        <v>182</v>
      </c>
      <c r="B140" s="987"/>
      <c r="C140" s="996"/>
      <c r="D140" s="996"/>
      <c r="E140" s="996"/>
      <c r="F140" s="522"/>
      <c r="G140" s="214"/>
      <c r="H140" s="167" t="s">
        <v>74</v>
      </c>
      <c r="I140" s="168" t="s">
        <v>75</v>
      </c>
    </row>
    <row r="141" spans="1:15" ht="22.5" customHeight="1">
      <c r="A141" s="997" t="s">
        <v>256</v>
      </c>
      <c r="B141" s="997"/>
      <c r="C141" s="997"/>
      <c r="D141" s="997"/>
      <c r="E141" s="997"/>
      <c r="F141" s="998"/>
      <c r="G141" s="914"/>
      <c r="H141" s="359">
        <f>H16</f>
        <v>18663.86</v>
      </c>
      <c r="I141" s="360">
        <f t="shared" ref="I141:I150" si="10">SUM(H141*132.7/100)</f>
        <v>24766.942220000001</v>
      </c>
      <c r="K141" s="173"/>
      <c r="L141" s="361"/>
      <c r="M141" s="224"/>
      <c r="N141" s="224"/>
      <c r="O141" s="224"/>
    </row>
    <row r="142" spans="1:15" ht="27" customHeight="1">
      <c r="A142" s="1010" t="s">
        <v>183</v>
      </c>
      <c r="B142" s="1011"/>
      <c r="C142" s="362" t="s">
        <v>96</v>
      </c>
      <c r="D142" s="287" t="s">
        <v>257</v>
      </c>
      <c r="E142" s="362" t="s">
        <v>184</v>
      </c>
      <c r="F142" s="287" t="s">
        <v>151</v>
      </c>
      <c r="G142" s="932"/>
      <c r="H142" s="523">
        <f>SUM(H143:H145)</f>
        <v>16753</v>
      </c>
      <c r="I142" s="497">
        <f t="shared" si="10"/>
        <v>22231.230999999996</v>
      </c>
      <c r="J142" s="534">
        <f>H142/H141</f>
        <v>0.89761710600058076</v>
      </c>
      <c r="L142" s="215"/>
    </row>
    <row r="143" spans="1:15" s="220" customFormat="1" ht="19.5" customHeight="1">
      <c r="A143" s="1001" t="s">
        <v>185</v>
      </c>
      <c r="B143" s="1002"/>
      <c r="C143" s="263">
        <v>15</v>
      </c>
      <c r="D143" s="263">
        <v>26</v>
      </c>
      <c r="E143" s="263">
        <f>C143*D143</f>
        <v>390</v>
      </c>
      <c r="F143" s="364"/>
      <c r="G143" s="364" t="s">
        <v>290</v>
      </c>
      <c r="H143" s="295">
        <f>E143*$O$1</f>
        <v>6825</v>
      </c>
      <c r="I143" s="365">
        <f t="shared" si="10"/>
        <v>9056.7749999999996</v>
      </c>
      <c r="J143" s="366"/>
      <c r="L143" s="367"/>
      <c r="M143" s="368"/>
      <c r="N143" s="219"/>
      <c r="O143" s="369"/>
    </row>
    <row r="144" spans="1:15">
      <c r="A144" s="1012" t="s">
        <v>258</v>
      </c>
      <c r="B144" s="1013"/>
      <c r="C144" s="263">
        <v>20</v>
      </c>
      <c r="D144" s="263">
        <v>17</v>
      </c>
      <c r="E144" s="370">
        <f>D144*C144</f>
        <v>340</v>
      </c>
      <c r="F144" s="371"/>
      <c r="G144" s="364" t="s">
        <v>290</v>
      </c>
      <c r="H144" s="295">
        <f>E144*$O$1</f>
        <v>5950</v>
      </c>
      <c r="I144" s="372">
        <f t="shared" si="10"/>
        <v>7895.6499999999987</v>
      </c>
      <c r="J144" s="173"/>
      <c r="L144" s="224"/>
      <c r="M144" s="276"/>
      <c r="N144" s="173"/>
      <c r="O144" s="173"/>
    </row>
    <row r="145" spans="1:15" ht="39" customHeight="1">
      <c r="A145" s="1014" t="s">
        <v>259</v>
      </c>
      <c r="B145" s="1013"/>
      <c r="C145" s="263"/>
      <c r="D145" s="263"/>
      <c r="E145" s="370">
        <f>D145*C145</f>
        <v>0</v>
      </c>
      <c r="F145" s="371"/>
      <c r="G145" s="364" t="s">
        <v>290</v>
      </c>
      <c r="H145" s="295">
        <v>3978</v>
      </c>
      <c r="I145" s="372">
        <f t="shared" si="10"/>
        <v>5278.8059999999996</v>
      </c>
      <c r="J145" s="173"/>
      <c r="K145" s="215"/>
      <c r="L145" s="224"/>
      <c r="M145" s="276"/>
      <c r="N145" s="173"/>
      <c r="O145" s="173"/>
    </row>
    <row r="146" spans="1:15" ht="20.25" customHeight="1">
      <c r="A146" s="1010" t="s">
        <v>186</v>
      </c>
      <c r="B146" s="1011"/>
      <c r="C146" s="374" t="s">
        <v>96</v>
      </c>
      <c r="D146" s="374" t="s">
        <v>97</v>
      </c>
      <c r="E146" s="362" t="s">
        <v>184</v>
      </c>
      <c r="F146" s="287"/>
      <c r="G146" s="932"/>
      <c r="H146" s="523">
        <f>SUM(H147:H149)</f>
        <v>1910</v>
      </c>
      <c r="I146" s="496">
        <f t="shared" si="10"/>
        <v>2534.5699999999997</v>
      </c>
      <c r="J146" s="535">
        <f>H146/H141</f>
        <v>0.10233681564263769</v>
      </c>
      <c r="L146" s="224"/>
      <c r="M146" s="373"/>
    </row>
    <row r="147" spans="1:15">
      <c r="A147" s="1004" t="s">
        <v>57</v>
      </c>
      <c r="B147" s="1004"/>
      <c r="C147" s="263">
        <v>10</v>
      </c>
      <c r="D147" s="263">
        <v>4</v>
      </c>
      <c r="E147" s="370">
        <v>50</v>
      </c>
      <c r="F147" s="371"/>
      <c r="G147" s="371" t="s">
        <v>290</v>
      </c>
      <c r="H147" s="295">
        <f>E147*$O$4</f>
        <v>725</v>
      </c>
      <c r="I147" s="375">
        <f t="shared" si="10"/>
        <v>962.07499999999982</v>
      </c>
      <c r="L147" s="224"/>
      <c r="M147" s="373"/>
    </row>
    <row r="148" spans="1:15">
      <c r="A148" s="1004" t="s">
        <v>56</v>
      </c>
      <c r="B148" s="1004"/>
      <c r="C148" s="263">
        <v>10</v>
      </c>
      <c r="D148" s="263">
        <v>3</v>
      </c>
      <c r="E148" s="370">
        <f>D148*C148</f>
        <v>30</v>
      </c>
      <c r="F148" s="371"/>
      <c r="G148" s="371" t="s">
        <v>290</v>
      </c>
      <c r="H148" s="295">
        <f>E148*$O$4</f>
        <v>435</v>
      </c>
      <c r="I148" s="375">
        <f t="shared" si="10"/>
        <v>577.24499999999989</v>
      </c>
      <c r="L148" s="224"/>
      <c r="M148" s="373"/>
    </row>
    <row r="149" spans="1:15">
      <c r="A149" s="1004" t="s">
        <v>61</v>
      </c>
      <c r="B149" s="1004"/>
      <c r="C149" s="263">
        <v>5</v>
      </c>
      <c r="D149" s="263">
        <v>12</v>
      </c>
      <c r="E149" s="370">
        <f>D149*C149</f>
        <v>60</v>
      </c>
      <c r="F149" s="371"/>
      <c r="G149" s="371" t="s">
        <v>290</v>
      </c>
      <c r="H149" s="295">
        <f>E149*O5</f>
        <v>750</v>
      </c>
      <c r="I149" s="375">
        <f t="shared" si="10"/>
        <v>995.24999999999989</v>
      </c>
      <c r="L149" s="224"/>
      <c r="M149" s="373"/>
    </row>
    <row r="150" spans="1:15" ht="18.75" customHeight="1">
      <c r="A150" s="1005"/>
      <c r="B150" s="1006"/>
      <c r="C150" s="376"/>
      <c r="D150" s="376"/>
      <c r="E150" s="376"/>
      <c r="F150" s="377"/>
      <c r="G150" s="933"/>
      <c r="H150" s="498"/>
      <c r="I150" s="496">
        <f t="shared" si="10"/>
        <v>0</v>
      </c>
      <c r="J150" s="535">
        <f>H150/H141</f>
        <v>0</v>
      </c>
      <c r="L150" s="224"/>
      <c r="M150" s="373"/>
    </row>
    <row r="151" spans="1:15">
      <c r="A151" s="379"/>
      <c r="B151" s="379"/>
      <c r="C151" s="230"/>
      <c r="D151" s="230"/>
      <c r="E151" s="380"/>
      <c r="F151" s="381"/>
      <c r="G151" s="381"/>
      <c r="H151" s="322"/>
      <c r="I151" s="382"/>
      <c r="L151" s="224"/>
      <c r="M151" s="373"/>
    </row>
    <row r="152" spans="1:15" ht="21" customHeight="1">
      <c r="B152" s="988" t="s">
        <v>187</v>
      </c>
      <c r="C152" s="989"/>
      <c r="D152" s="989"/>
      <c r="E152" s="989"/>
      <c r="F152" s="990"/>
      <c r="G152" s="911"/>
      <c r="H152" s="383">
        <f>H142+H146+H150</f>
        <v>18663</v>
      </c>
      <c r="I152" s="383">
        <f>SUM(H152*132.7/100)</f>
        <v>24765.800999999996</v>
      </c>
      <c r="J152" s="384"/>
      <c r="L152" s="385"/>
      <c r="M152" s="386"/>
      <c r="N152" s="173"/>
      <c r="O152" s="173"/>
    </row>
    <row r="153" spans="1:15" ht="20.25" customHeight="1">
      <c r="B153" s="991" t="s">
        <v>129</v>
      </c>
      <c r="C153" s="991"/>
      <c r="D153" s="991"/>
      <c r="E153" s="991"/>
      <c r="F153" s="991"/>
      <c r="G153" s="912"/>
      <c r="H153" s="387">
        <f>H141-H152</f>
        <v>0.86000000000058208</v>
      </c>
      <c r="I153" s="464">
        <f>SUM(H153*132.7/100)</f>
        <v>1.1412200000007724</v>
      </c>
      <c r="J153" s="465"/>
    </row>
    <row r="154" spans="1:15" ht="12.6" customHeight="1">
      <c r="B154" s="221"/>
      <c r="C154" s="221"/>
      <c r="D154" s="221"/>
      <c r="E154" s="221"/>
      <c r="F154" s="221"/>
      <c r="G154" s="221"/>
      <c r="H154" s="388"/>
      <c r="I154" s="388"/>
      <c r="J154" s="389"/>
    </row>
    <row r="155" spans="1:15" ht="44.25" customHeight="1">
      <c r="A155" s="986" t="s">
        <v>188</v>
      </c>
      <c r="B155" s="987"/>
      <c r="C155" s="996"/>
      <c r="D155" s="996"/>
      <c r="E155" s="996"/>
      <c r="F155" s="522"/>
      <c r="G155" s="214"/>
      <c r="H155" s="167" t="s">
        <v>74</v>
      </c>
      <c r="I155" s="168" t="s">
        <v>75</v>
      </c>
    </row>
    <row r="156" spans="1:15" ht="27.75" customHeight="1">
      <c r="A156" s="997" t="s">
        <v>189</v>
      </c>
      <c r="B156" s="997"/>
      <c r="C156" s="997"/>
      <c r="D156" s="997"/>
      <c r="E156" s="997"/>
      <c r="F156" s="998"/>
      <c r="G156" s="914"/>
      <c r="H156" s="359">
        <f>H10</f>
        <v>4004.62</v>
      </c>
      <c r="I156" s="360">
        <f>SUM(H156*132.7/100)</f>
        <v>5314.1307399999987</v>
      </c>
      <c r="K156" s="173"/>
      <c r="L156" s="361"/>
      <c r="M156" s="224"/>
      <c r="N156" s="224"/>
      <c r="O156" s="224"/>
    </row>
    <row r="157" spans="1:15" ht="27" customHeight="1">
      <c r="A157" s="390"/>
      <c r="B157" s="391"/>
      <c r="C157" s="362" t="s">
        <v>190</v>
      </c>
      <c r="D157" s="287" t="s">
        <v>150</v>
      </c>
      <c r="E157" s="362" t="s">
        <v>191</v>
      </c>
      <c r="F157" s="287" t="s">
        <v>151</v>
      </c>
      <c r="G157" s="932"/>
      <c r="H157" s="999"/>
      <c r="I157" s="1000"/>
      <c r="J157" s="363"/>
      <c r="L157" s="215"/>
    </row>
    <row r="158" spans="1:15">
      <c r="A158" s="1001" t="s">
        <v>192</v>
      </c>
      <c r="B158" s="1002"/>
      <c r="C158" s="392">
        <f>$H$156/5</f>
        <v>800.92399999999998</v>
      </c>
      <c r="D158" s="393">
        <v>1</v>
      </c>
      <c r="E158" s="394">
        <f>C158/D158</f>
        <v>800.92399999999998</v>
      </c>
      <c r="F158" s="395"/>
      <c r="G158" s="395"/>
      <c r="H158" s="295">
        <f>$H$156/5</f>
        <v>800.92399999999998</v>
      </c>
      <c r="I158" s="365">
        <f t="shared" ref="I158:I164" si="11">SUM(H158*132.7/100)</f>
        <v>1062.8261479999999</v>
      </c>
      <c r="J158" s="366"/>
      <c r="L158" s="224"/>
      <c r="M158" s="276"/>
      <c r="N158" s="173"/>
      <c r="O158" s="361"/>
    </row>
    <row r="159" spans="1:15">
      <c r="A159" s="1003" t="s">
        <v>193</v>
      </c>
      <c r="B159" s="1003"/>
      <c r="C159" s="392">
        <f>$H$156/5</f>
        <v>800.92399999999998</v>
      </c>
      <c r="D159" s="393">
        <v>1</v>
      </c>
      <c r="E159" s="394">
        <f>C159/D159</f>
        <v>800.92399999999998</v>
      </c>
      <c r="F159" s="395"/>
      <c r="G159" s="395"/>
      <c r="H159" s="295">
        <f>$H$156/5</f>
        <v>800.92399999999998</v>
      </c>
      <c r="I159" s="372">
        <f t="shared" si="11"/>
        <v>1062.8261479999999</v>
      </c>
      <c r="J159" s="173"/>
      <c r="L159" s="224"/>
      <c r="M159" s="276"/>
      <c r="N159" s="173"/>
      <c r="O159" s="173"/>
    </row>
    <row r="160" spans="1:15">
      <c r="A160" s="1003" t="s">
        <v>194</v>
      </c>
      <c r="B160" s="1003"/>
      <c r="C160" s="392">
        <f>$H$156/5</f>
        <v>800.92399999999998</v>
      </c>
      <c r="D160" s="393">
        <v>1</v>
      </c>
      <c r="E160" s="394">
        <f>C160/D160</f>
        <v>800.92399999999998</v>
      </c>
      <c r="F160" s="395"/>
      <c r="G160" s="395"/>
      <c r="H160" s="295">
        <f>$H$156/5</f>
        <v>800.92399999999998</v>
      </c>
      <c r="I160" s="372">
        <f t="shared" si="11"/>
        <v>1062.8261479999999</v>
      </c>
      <c r="J160" s="173"/>
      <c r="L160" s="224"/>
      <c r="M160" s="276"/>
      <c r="N160" s="173"/>
      <c r="O160" s="173"/>
    </row>
    <row r="161" spans="1:15">
      <c r="A161" s="1003" t="s">
        <v>260</v>
      </c>
      <c r="B161" s="1003"/>
      <c r="C161" s="392">
        <f>$H$156/5</f>
        <v>800.92399999999998</v>
      </c>
      <c r="D161" s="393">
        <v>1</v>
      </c>
      <c r="E161" s="394">
        <f>C161/D161</f>
        <v>800.92399999999998</v>
      </c>
      <c r="F161" s="395"/>
      <c r="G161" s="395"/>
      <c r="H161" s="295">
        <f>$H$156/5</f>
        <v>800.92399999999998</v>
      </c>
      <c r="I161" s="372">
        <f t="shared" si="11"/>
        <v>1062.8261479999999</v>
      </c>
      <c r="J161" s="173"/>
      <c r="K161" s="215"/>
      <c r="L161" s="224"/>
      <c r="M161" s="276"/>
      <c r="N161" s="173"/>
      <c r="O161" s="173"/>
    </row>
    <row r="162" spans="1:15">
      <c r="A162" s="1003" t="s">
        <v>195</v>
      </c>
      <c r="B162" s="1003"/>
      <c r="C162" s="392">
        <f>$H$156/5</f>
        <v>800.92399999999998</v>
      </c>
      <c r="D162" s="396">
        <v>1</v>
      </c>
      <c r="E162" s="394">
        <f>C162/D162</f>
        <v>800.92399999999998</v>
      </c>
      <c r="F162" s="397"/>
      <c r="G162" s="397"/>
      <c r="H162" s="295">
        <f>$H$156/5</f>
        <v>800.92399999999998</v>
      </c>
      <c r="I162" s="372">
        <f t="shared" si="11"/>
        <v>1062.8261479999999</v>
      </c>
      <c r="L162" s="224"/>
      <c r="M162" s="373"/>
    </row>
    <row r="163" spans="1:15" ht="18" customHeight="1">
      <c r="B163" s="988" t="s">
        <v>196</v>
      </c>
      <c r="C163" s="989"/>
      <c r="D163" s="989"/>
      <c r="E163" s="989"/>
      <c r="F163" s="990"/>
      <c r="G163" s="911"/>
      <c r="H163" s="383">
        <f>SUM(H158:H162)</f>
        <v>4004.62</v>
      </c>
      <c r="I163" s="383">
        <f t="shared" si="11"/>
        <v>5314.1307399999987</v>
      </c>
      <c r="J163" s="384"/>
      <c r="L163" s="385"/>
      <c r="M163" s="386"/>
      <c r="N163" s="173"/>
      <c r="O163" s="173"/>
    </row>
    <row r="164" spans="1:15" ht="19.5" customHeight="1">
      <c r="B164" s="991" t="s">
        <v>129</v>
      </c>
      <c r="C164" s="991"/>
      <c r="D164" s="991"/>
      <c r="E164" s="991"/>
      <c r="F164" s="991"/>
      <c r="G164" s="912"/>
      <c r="H164" s="387">
        <f>H156-H163</f>
        <v>0</v>
      </c>
      <c r="I164" s="387">
        <f t="shared" si="11"/>
        <v>0</v>
      </c>
      <c r="J164" s="384"/>
    </row>
    <row r="165" spans="1:15" ht="12.6" customHeight="1">
      <c r="B165" s="221"/>
      <c r="C165" s="221"/>
      <c r="D165" s="221"/>
      <c r="E165" s="221"/>
      <c r="F165" s="221"/>
      <c r="G165" s="221"/>
      <c r="H165" s="388"/>
      <c r="I165" s="388"/>
      <c r="J165" s="389"/>
    </row>
    <row r="166" spans="1:15" ht="12.6" customHeight="1">
      <c r="B166" s="221"/>
      <c r="C166" s="221"/>
      <c r="D166" s="221"/>
      <c r="E166" s="221"/>
      <c r="F166" s="221"/>
      <c r="G166" s="221"/>
      <c r="H166" s="388"/>
      <c r="I166" s="388"/>
      <c r="J166" s="389"/>
    </row>
    <row r="167" spans="1:15" ht="33" customHeight="1">
      <c r="A167" s="986" t="s">
        <v>261</v>
      </c>
      <c r="B167" s="987"/>
      <c r="C167" s="398" t="s">
        <v>197</v>
      </c>
      <c r="D167" s="398" t="s">
        <v>198</v>
      </c>
      <c r="E167" s="398"/>
      <c r="F167" s="399" t="s">
        <v>151</v>
      </c>
      <c r="G167" s="934"/>
      <c r="H167" s="167" t="s">
        <v>74</v>
      </c>
      <c r="I167" s="168" t="s">
        <v>75</v>
      </c>
    </row>
    <row r="168" spans="1:15" s="220" customFormat="1" ht="21" customHeight="1">
      <c r="A168" s="992" t="s">
        <v>262</v>
      </c>
      <c r="B168" s="992"/>
      <c r="C168" s="263">
        <v>77</v>
      </c>
      <c r="D168" s="400">
        <v>35</v>
      </c>
      <c r="E168" s="401"/>
      <c r="F168" s="402" t="s">
        <v>199</v>
      </c>
      <c r="G168" s="402"/>
      <c r="H168" s="403">
        <f>C168*D168</f>
        <v>2695</v>
      </c>
      <c r="I168" s="378">
        <f>SUM(H168*132.7/100)</f>
        <v>3576.2649999999994</v>
      </c>
      <c r="J168" s="404"/>
    </row>
    <row r="169" spans="1:15" s="173" customFormat="1" ht="26.25" customHeight="1">
      <c r="B169" s="983" t="s">
        <v>200</v>
      </c>
      <c r="C169" s="984"/>
      <c r="D169" s="984"/>
      <c r="E169" s="984"/>
      <c r="F169" s="985"/>
      <c r="G169" s="910"/>
      <c r="H169" s="308">
        <f>H168</f>
        <v>2695</v>
      </c>
      <c r="I169" s="308">
        <f>SUM(H169*132.7/100)</f>
        <v>3576.2649999999994</v>
      </c>
      <c r="J169" s="405"/>
    </row>
    <row r="170" spans="1:15" ht="21" customHeight="1">
      <c r="B170" s="993" t="s">
        <v>129</v>
      </c>
      <c r="C170" s="994"/>
      <c r="D170" s="994"/>
      <c r="E170" s="994"/>
      <c r="F170" s="995"/>
      <c r="G170" s="913"/>
      <c r="H170" s="406">
        <f>H24-H169</f>
        <v>1.5100000000002183</v>
      </c>
      <c r="I170" s="406">
        <f>I24-I169</f>
        <v>2.0037700000002587</v>
      </c>
      <c r="J170" s="180"/>
    </row>
    <row r="171" spans="1:15">
      <c r="A171" s="254"/>
      <c r="B171" s="254"/>
      <c r="C171" s="254"/>
      <c r="D171" s="254"/>
      <c r="E171" s="254"/>
      <c r="F171" s="254"/>
      <c r="G171" s="254"/>
      <c r="H171" s="254"/>
      <c r="I171" s="254"/>
    </row>
  </sheetData>
  <mergeCells count="125">
    <mergeCell ref="A1:J1"/>
    <mergeCell ref="A2:E2"/>
    <mergeCell ref="A3:A8"/>
    <mergeCell ref="B8:F8"/>
    <mergeCell ref="A18:A20"/>
    <mergeCell ref="A27:J27"/>
    <mergeCell ref="A39:B39"/>
    <mergeCell ref="A40:B40"/>
    <mergeCell ref="A44:F44"/>
    <mergeCell ref="A34:B34"/>
    <mergeCell ref="A35:B35"/>
    <mergeCell ref="A36:B36"/>
    <mergeCell ref="A28:E28"/>
    <mergeCell ref="A29:B29"/>
    <mergeCell ref="A30:B30"/>
    <mergeCell ref="A31:B31"/>
    <mergeCell ref="A32:D32"/>
    <mergeCell ref="A33:B33"/>
    <mergeCell ref="A41:B41"/>
    <mergeCell ref="A46:B46"/>
    <mergeCell ref="A48:B48"/>
    <mergeCell ref="A37:B37"/>
    <mergeCell ref="A38:B38"/>
    <mergeCell ref="A47:B47"/>
    <mergeCell ref="A42:B42"/>
    <mergeCell ref="B87:F87"/>
    <mergeCell ref="A89:J89"/>
    <mergeCell ref="A90:E90"/>
    <mergeCell ref="A63:F63"/>
    <mergeCell ref="B66:F66"/>
    <mergeCell ref="A70:E70"/>
    <mergeCell ref="A74:B74"/>
    <mergeCell ref="A75:B75"/>
    <mergeCell ref="A49:B49"/>
    <mergeCell ref="A50:B50"/>
    <mergeCell ref="A51:B51"/>
    <mergeCell ref="A52:B52"/>
    <mergeCell ref="A53:F53"/>
    <mergeCell ref="A55:B55"/>
    <mergeCell ref="A62:B62"/>
    <mergeCell ref="A73:B73"/>
    <mergeCell ref="A80:B80"/>
    <mergeCell ref="B65:F65"/>
    <mergeCell ref="A71:B71"/>
    <mergeCell ref="A57:B57"/>
    <mergeCell ref="A58:B58"/>
    <mergeCell ref="A59:B59"/>
    <mergeCell ref="A60:B60"/>
    <mergeCell ref="A61:B61"/>
    <mergeCell ref="A117:B117"/>
    <mergeCell ref="A122:B122"/>
    <mergeCell ref="A109:B109"/>
    <mergeCell ref="A114:B114"/>
    <mergeCell ref="A115:B115"/>
    <mergeCell ref="A116:B116"/>
    <mergeCell ref="A111:B111"/>
    <mergeCell ref="A112:B112"/>
    <mergeCell ref="A113:B113"/>
    <mergeCell ref="A118:F118"/>
    <mergeCell ref="A121:E121"/>
    <mergeCell ref="A103:B103"/>
    <mergeCell ref="A105:F105"/>
    <mergeCell ref="A107:F107"/>
    <mergeCell ref="A110:B110"/>
    <mergeCell ref="A102:B102"/>
    <mergeCell ref="A108:B108"/>
    <mergeCell ref="A100:B100"/>
    <mergeCell ref="A123:B123"/>
    <mergeCell ref="A128:B128"/>
    <mergeCell ref="A129:B129"/>
    <mergeCell ref="A130:B130"/>
    <mergeCell ref="A124:B124"/>
    <mergeCell ref="A125:B125"/>
    <mergeCell ref="A126:B126"/>
    <mergeCell ref="A127:B127"/>
    <mergeCell ref="A134:F134"/>
    <mergeCell ref="B137:F137"/>
    <mergeCell ref="A140:E140"/>
    <mergeCell ref="A141:F141"/>
    <mergeCell ref="A142:B142"/>
    <mergeCell ref="A143:B143"/>
    <mergeCell ref="A144:B144"/>
    <mergeCell ref="A145:B145"/>
    <mergeCell ref="A146:B146"/>
    <mergeCell ref="A131:B131"/>
    <mergeCell ref="A132:B132"/>
    <mergeCell ref="A133:B133"/>
    <mergeCell ref="B136:F136"/>
    <mergeCell ref="H157:I157"/>
    <mergeCell ref="A158:B158"/>
    <mergeCell ref="A159:B159"/>
    <mergeCell ref="A160:B160"/>
    <mergeCell ref="A161:B161"/>
    <mergeCell ref="A162:B162"/>
    <mergeCell ref="A147:B147"/>
    <mergeCell ref="A148:B148"/>
    <mergeCell ref="A149:B149"/>
    <mergeCell ref="A150:B150"/>
    <mergeCell ref="B169:F169"/>
    <mergeCell ref="A167:B167"/>
    <mergeCell ref="B163:F163"/>
    <mergeCell ref="B164:F164"/>
    <mergeCell ref="A168:B168"/>
    <mergeCell ref="B170:F170"/>
    <mergeCell ref="B152:F152"/>
    <mergeCell ref="B153:F153"/>
    <mergeCell ref="A155:E155"/>
    <mergeCell ref="A156:F156"/>
    <mergeCell ref="A101:B101"/>
    <mergeCell ref="A76:B76"/>
    <mergeCell ref="A77:B77"/>
    <mergeCell ref="A79:B79"/>
    <mergeCell ref="A84:B84"/>
    <mergeCell ref="A94:B94"/>
    <mergeCell ref="A95:B95"/>
    <mergeCell ref="A96:B96"/>
    <mergeCell ref="A98:B98"/>
    <mergeCell ref="A99:B99"/>
    <mergeCell ref="A93:F93"/>
    <mergeCell ref="A91:B91"/>
    <mergeCell ref="A81:B81"/>
    <mergeCell ref="A82:B82"/>
    <mergeCell ref="A83:B83"/>
    <mergeCell ref="A85:B85"/>
    <mergeCell ref="B86:F86"/>
  </mergeCells>
  <printOptions horizontalCentered="1" verticalCentered="1"/>
  <pageMargins left="0.26" right="0.15748031496062992" top="0.33" bottom="0.39" header="0.11811023622047245" footer="0.11811023622047245"/>
  <pageSetup paperSize="9" scale="51" fitToHeight="2" orientation="portrait" r:id="rId1"/>
  <headerFooter alignWithMargins="0">
    <oddHeader>&amp;C&amp;"Arial,Grassetto Corsivo"&amp;12LICEO CLASSICO "GIULIO CESARE" - ROMACONTRATTAZIONE A.S.2016-17</oddHeader>
    <oddFooter>&amp;CPagina &amp;P</oddFooter>
  </headerFooter>
  <rowBreaks count="1" manualBreakCount="1">
    <brk id="94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X480"/>
  <sheetViews>
    <sheetView zoomScale="75" zoomScaleNormal="75" workbookViewId="0">
      <pane xSplit="2" ySplit="3" topLeftCell="M4" activePane="bottomRight" state="frozenSplit"/>
      <selection pane="topRight" activeCell="E1" sqref="E1"/>
      <selection pane="bottomLeft" activeCell="A8" sqref="A8"/>
      <selection pane="bottomRight" activeCell="B94" sqref="B94"/>
    </sheetView>
  </sheetViews>
  <sheetFormatPr defaultColWidth="15.85546875" defaultRowHeight="15"/>
  <cols>
    <col min="1" max="1" width="18.42578125" style="826" customWidth="1"/>
    <col min="2" max="2" width="57.140625" style="561" customWidth="1"/>
    <col min="3" max="3" width="30.5703125" style="561" hidden="1" customWidth="1"/>
    <col min="4" max="4" width="9.85546875" style="752" hidden="1" customWidth="1"/>
    <col min="5" max="5" width="33.7109375" style="752" hidden="1" customWidth="1"/>
    <col min="6" max="6" width="9.42578125" style="752" hidden="1" customWidth="1"/>
    <col min="7" max="7" width="9.7109375" style="752" hidden="1" customWidth="1"/>
    <col min="8" max="8" width="13.28515625" style="752" hidden="1" customWidth="1"/>
    <col min="9" max="9" width="12.7109375" style="752" hidden="1" customWidth="1"/>
    <col min="10" max="10" width="12" style="752" hidden="1" customWidth="1"/>
    <col min="11" max="11" width="13.7109375" style="752" hidden="1" customWidth="1"/>
    <col min="12" max="12" width="19.85546875" style="754" hidden="1" customWidth="1"/>
    <col min="13" max="13" width="12" style="752" customWidth="1"/>
    <col min="14" max="14" width="42.5703125" style="823" hidden="1" customWidth="1"/>
    <col min="15" max="15" width="9.85546875" style="823" customWidth="1"/>
    <col min="16" max="16" width="10.28515625" style="824" hidden="1" customWidth="1"/>
    <col min="17" max="17" width="11.28515625" style="825" hidden="1" customWidth="1"/>
    <col min="18" max="18" width="11.28515625" style="561" hidden="1" customWidth="1"/>
    <col min="19" max="19" width="15.85546875" style="826" customWidth="1"/>
    <col min="20" max="20" width="11.140625" style="826" customWidth="1"/>
    <col min="21" max="21" width="12.140625" style="826" customWidth="1"/>
    <col min="22" max="22" width="13.5703125" style="754" customWidth="1"/>
    <col min="23" max="23" width="10.7109375" style="561" customWidth="1"/>
    <col min="24" max="24" width="30.140625" style="561" customWidth="1"/>
    <col min="25" max="25" width="39.85546875" style="561" hidden="1" customWidth="1"/>
    <col min="26" max="26" width="12.42578125" style="752" hidden="1" customWidth="1"/>
    <col min="27" max="27" width="9.7109375" style="753" hidden="1" customWidth="1"/>
    <col min="28" max="28" width="8.42578125" style="752" hidden="1" customWidth="1"/>
    <col min="29" max="29" width="8.42578125" style="752" customWidth="1"/>
    <col min="30" max="30" width="12.85546875" style="754" customWidth="1"/>
    <col min="31" max="31" width="11.28515625" style="754" customWidth="1"/>
    <col min="32" max="32" width="12.42578125" style="754" customWidth="1"/>
    <col min="33" max="33" width="13.42578125" style="826" customWidth="1"/>
    <col min="34" max="34" width="9.42578125" style="827" hidden="1" customWidth="1"/>
    <col min="35" max="35" width="16.5703125" style="843" customWidth="1"/>
    <col min="36" max="36" width="19.28515625" style="560" customWidth="1"/>
    <col min="37" max="16384" width="15.85546875" style="561"/>
  </cols>
  <sheetData>
    <row r="1" spans="1:180" ht="40.5" customHeight="1" thickBot="1">
      <c r="A1" s="1219" t="s">
        <v>288</v>
      </c>
      <c r="B1" s="1220"/>
      <c r="C1" s="1220"/>
      <c r="D1" s="1220"/>
      <c r="E1" s="1220"/>
      <c r="F1" s="1220"/>
      <c r="G1" s="1220"/>
      <c r="H1" s="1220"/>
      <c r="I1" s="1220"/>
      <c r="J1" s="1220"/>
      <c r="K1" s="1220"/>
      <c r="L1" s="1220"/>
      <c r="M1" s="1220"/>
      <c r="N1" s="1220"/>
      <c r="O1" s="1220"/>
      <c r="P1" s="1220"/>
      <c r="Q1" s="1220"/>
      <c r="R1" s="1220"/>
      <c r="S1" s="1220"/>
      <c r="T1" s="1220"/>
      <c r="U1" s="1220"/>
      <c r="V1" s="1220"/>
      <c r="W1" s="1220"/>
      <c r="X1" s="1220"/>
      <c r="Y1" s="1220"/>
      <c r="Z1" s="1220"/>
      <c r="AA1" s="1220"/>
      <c r="AB1" s="1220"/>
      <c r="AC1" s="1220"/>
      <c r="AD1" s="1220"/>
      <c r="AE1" s="1220"/>
      <c r="AF1" s="1220"/>
      <c r="AG1" s="1220"/>
      <c r="AH1" s="1220"/>
      <c r="AI1" s="1221"/>
    </row>
    <row r="2" spans="1:180" ht="21.75" thickBot="1">
      <c r="A2" s="1174" t="s">
        <v>1</v>
      </c>
      <c r="B2" s="1192" t="s">
        <v>2</v>
      </c>
      <c r="C2" s="1199" t="s">
        <v>50</v>
      </c>
      <c r="D2" s="1194" t="s">
        <v>38</v>
      </c>
      <c r="E2" s="1195"/>
      <c r="F2" s="1195"/>
      <c r="G2" s="1195"/>
      <c r="H2" s="1195"/>
      <c r="I2" s="1195"/>
      <c r="J2" s="1195"/>
      <c r="K2" s="1195"/>
      <c r="L2" s="1195"/>
      <c r="M2" s="1194" t="s">
        <v>39</v>
      </c>
      <c r="N2" s="1195"/>
      <c r="O2" s="1195"/>
      <c r="P2" s="1195"/>
      <c r="Q2" s="1195"/>
      <c r="R2" s="1195"/>
      <c r="S2" s="1195"/>
      <c r="T2" s="1195"/>
      <c r="U2" s="1195"/>
      <c r="V2" s="1195"/>
      <c r="W2" s="1194" t="s">
        <v>40</v>
      </c>
      <c r="X2" s="1195"/>
      <c r="Y2" s="1195"/>
      <c r="Z2" s="1195"/>
      <c r="AA2" s="1195"/>
      <c r="AB2" s="1195"/>
      <c r="AC2" s="1195"/>
      <c r="AD2" s="1195"/>
      <c r="AE2" s="1195"/>
      <c r="AF2" s="1195"/>
      <c r="AG2" s="1196"/>
      <c r="AH2" s="562"/>
      <c r="AI2" s="1197" t="s">
        <v>41</v>
      </c>
      <c r="AJ2" s="1190"/>
    </row>
    <row r="3" spans="1:180" s="576" customFormat="1" ht="51" customHeight="1" thickBot="1">
      <c r="A3" s="1165"/>
      <c r="B3" s="1193"/>
      <c r="C3" s="1200"/>
      <c r="D3" s="433" t="s">
        <v>33</v>
      </c>
      <c r="E3" s="563" t="s">
        <v>29</v>
      </c>
      <c r="F3" s="563" t="s">
        <v>31</v>
      </c>
      <c r="G3" s="563" t="s">
        <v>32</v>
      </c>
      <c r="H3" s="563" t="s">
        <v>34</v>
      </c>
      <c r="I3" s="563" t="s">
        <v>35</v>
      </c>
      <c r="J3" s="564" t="s">
        <v>30</v>
      </c>
      <c r="K3" s="565" t="s">
        <v>37</v>
      </c>
      <c r="L3" s="566" t="s">
        <v>36</v>
      </c>
      <c r="M3" s="567" t="s">
        <v>3</v>
      </c>
      <c r="N3" s="568" t="s">
        <v>4</v>
      </c>
      <c r="O3" s="568"/>
      <c r="P3" s="568" t="s">
        <v>5</v>
      </c>
      <c r="Q3" s="568" t="s">
        <v>6</v>
      </c>
      <c r="R3" s="568" t="s">
        <v>7</v>
      </c>
      <c r="S3" s="568" t="s">
        <v>8</v>
      </c>
      <c r="T3" s="568" t="s">
        <v>9</v>
      </c>
      <c r="U3" s="569" t="s">
        <v>10</v>
      </c>
      <c r="V3" s="570" t="s">
        <v>11</v>
      </c>
      <c r="W3" s="571" t="s">
        <v>12</v>
      </c>
      <c r="X3" s="563" t="s">
        <v>59</v>
      </c>
      <c r="Y3" s="563" t="s">
        <v>62</v>
      </c>
      <c r="Z3" s="563" t="s">
        <v>64</v>
      </c>
      <c r="AA3" s="572" t="s">
        <v>63</v>
      </c>
      <c r="AB3" s="563" t="s">
        <v>13</v>
      </c>
      <c r="AC3" s="563"/>
      <c r="AD3" s="563" t="s">
        <v>14</v>
      </c>
      <c r="AE3" s="563" t="s">
        <v>9</v>
      </c>
      <c r="AF3" s="573" t="s">
        <v>10</v>
      </c>
      <c r="AG3" s="574" t="s">
        <v>15</v>
      </c>
      <c r="AH3" s="552"/>
      <c r="AI3" s="1198"/>
      <c r="AJ3" s="1190"/>
      <c r="AK3" s="575"/>
      <c r="AL3" s="575"/>
      <c r="AM3" s="575"/>
      <c r="AN3" s="575"/>
      <c r="AO3" s="575"/>
      <c r="AP3" s="575"/>
    </row>
    <row r="4" spans="1:180" s="576" customFormat="1" ht="51" customHeight="1">
      <c r="A4" s="551"/>
      <c r="B4" s="577"/>
      <c r="C4" s="551"/>
      <c r="D4" s="578"/>
      <c r="E4" s="579"/>
      <c r="F4" s="580"/>
      <c r="G4" s="580"/>
      <c r="H4" s="580"/>
      <c r="I4" s="580"/>
      <c r="J4" s="581"/>
      <c r="K4" s="582"/>
      <c r="L4" s="583"/>
      <c r="M4" s="584"/>
      <c r="N4" s="580"/>
      <c r="O4" s="580"/>
      <c r="P4" s="580"/>
      <c r="Q4" s="580"/>
      <c r="R4" s="580"/>
      <c r="S4" s="580"/>
      <c r="T4" s="580"/>
      <c r="U4" s="578"/>
      <c r="V4" s="570"/>
      <c r="W4" s="584"/>
      <c r="X4" s="580"/>
      <c r="Y4" s="580"/>
      <c r="Z4" s="580"/>
      <c r="AA4" s="585"/>
      <c r="AB4" s="580"/>
      <c r="AC4" s="580"/>
      <c r="AD4" s="580"/>
      <c r="AE4" s="580"/>
      <c r="AF4" s="551"/>
      <c r="AG4" s="574"/>
      <c r="AH4" s="552"/>
      <c r="AI4" s="586"/>
      <c r="AJ4" s="552"/>
      <c r="AK4" s="575"/>
      <c r="AL4" s="575"/>
      <c r="AM4" s="575"/>
      <c r="AN4" s="575"/>
      <c r="AO4" s="575"/>
      <c r="AP4" s="575"/>
    </row>
    <row r="5" spans="1:180" s="576" customFormat="1" ht="51" customHeight="1" thickBot="1">
      <c r="A5" s="1208" t="s">
        <v>277</v>
      </c>
      <c r="B5" s="587" t="s">
        <v>275</v>
      </c>
      <c r="C5" s="73"/>
      <c r="D5" s="73"/>
      <c r="E5" s="73"/>
      <c r="F5" s="73"/>
      <c r="G5" s="73"/>
      <c r="H5" s="73"/>
      <c r="I5" s="73"/>
      <c r="J5" s="588"/>
      <c r="K5" s="589"/>
      <c r="L5" s="590"/>
      <c r="M5" s="73">
        <v>4</v>
      </c>
      <c r="N5" s="10"/>
      <c r="O5" s="945" t="s">
        <v>290</v>
      </c>
      <c r="P5" s="73">
        <v>45</v>
      </c>
      <c r="Q5" s="73">
        <v>45</v>
      </c>
      <c r="R5" s="591">
        <v>17.5</v>
      </c>
      <c r="S5" s="592">
        <f t="shared" ref="S5:S13" si="0">R5*Q5</f>
        <v>787.5</v>
      </c>
      <c r="T5" s="592">
        <f>S5*8.5/100</f>
        <v>66.9375</v>
      </c>
      <c r="U5" s="592">
        <f>S5*24.2/100</f>
        <v>190.57499999999999</v>
      </c>
      <c r="V5" s="1083">
        <f>SUM(S5:U13)</f>
        <v>10543.015000000001</v>
      </c>
      <c r="W5" s="593"/>
      <c r="X5" s="563"/>
      <c r="Y5" s="563"/>
      <c r="Z5" s="563"/>
      <c r="AA5" s="572"/>
      <c r="AB5" s="563"/>
      <c r="AC5" s="563"/>
      <c r="AD5" s="563"/>
      <c r="AE5" s="563"/>
      <c r="AF5" s="594"/>
      <c r="AG5" s="595"/>
      <c r="AH5" s="552"/>
      <c r="AI5" s="586"/>
      <c r="AJ5" s="552"/>
      <c r="AK5" s="575"/>
      <c r="AL5" s="575"/>
      <c r="AM5" s="575"/>
      <c r="AN5" s="575"/>
      <c r="AO5" s="575"/>
      <c r="AP5" s="575"/>
    </row>
    <row r="6" spans="1:180" s="576" customFormat="1" ht="29.25" customHeight="1" thickTop="1" thickBot="1">
      <c r="A6" s="1209"/>
      <c r="B6" s="1113" t="s">
        <v>211</v>
      </c>
      <c r="C6" s="1089"/>
      <c r="D6" s="1202"/>
      <c r="E6" s="1202"/>
      <c r="F6" s="73"/>
      <c r="G6" s="73"/>
      <c r="H6" s="73"/>
      <c r="I6" s="73"/>
      <c r="J6" s="596"/>
      <c r="K6" s="597"/>
      <c r="L6" s="1203"/>
      <c r="M6" s="73">
        <v>1</v>
      </c>
      <c r="N6" s="10"/>
      <c r="O6" s="945" t="s">
        <v>290</v>
      </c>
      <c r="P6" s="598">
        <v>5</v>
      </c>
      <c r="Q6" s="73">
        <f>P6*M6</f>
        <v>5</v>
      </c>
      <c r="R6" s="591">
        <v>17.5</v>
      </c>
      <c r="S6" s="592">
        <f t="shared" si="0"/>
        <v>87.5</v>
      </c>
      <c r="T6" s="592">
        <f>S6*8.5/100</f>
        <v>7.4375</v>
      </c>
      <c r="U6" s="592">
        <f>S6*24.2/100</f>
        <v>21.175000000000001</v>
      </c>
      <c r="V6" s="1084"/>
      <c r="W6" s="536">
        <v>2</v>
      </c>
      <c r="X6" s="57" t="s">
        <v>57</v>
      </c>
      <c r="Y6" s="57"/>
      <c r="Z6" s="133">
        <v>15</v>
      </c>
      <c r="AA6" s="147">
        <f>Z6*W6</f>
        <v>30</v>
      </c>
      <c r="AB6" s="58">
        <v>14.5</v>
      </c>
      <c r="AC6" s="58" t="s">
        <v>290</v>
      </c>
      <c r="AD6" s="599">
        <f>AA6*AB6</f>
        <v>435</v>
      </c>
      <c r="AE6" s="600">
        <f>AD6*8.5/100</f>
        <v>36.975000000000001</v>
      </c>
      <c r="AF6" s="601">
        <f>AD6*24.2/100</f>
        <v>105.27</v>
      </c>
      <c r="AG6" s="1177">
        <f>SUM(AD6:AF10)</f>
        <v>3184.8</v>
      </c>
      <c r="AH6" s="602"/>
      <c r="AI6" s="1177">
        <f>V5+AG6</f>
        <v>13727.815000000002</v>
      </c>
      <c r="AJ6" s="1191"/>
      <c r="AK6" s="575"/>
      <c r="AL6" s="575"/>
      <c r="AM6" s="575"/>
      <c r="AN6" s="575"/>
      <c r="AO6" s="575"/>
      <c r="AP6" s="575"/>
    </row>
    <row r="7" spans="1:180" s="576" customFormat="1" ht="37.5" customHeight="1" thickTop="1" thickBot="1">
      <c r="A7" s="1209"/>
      <c r="B7" s="1113"/>
      <c r="C7" s="1126"/>
      <c r="D7" s="9"/>
      <c r="E7" s="9"/>
      <c r="F7" s="73"/>
      <c r="G7" s="73"/>
      <c r="H7" s="73"/>
      <c r="I7" s="73"/>
      <c r="J7" s="73"/>
      <c r="K7" s="597"/>
      <c r="L7" s="1149"/>
      <c r="M7" s="73">
        <v>6</v>
      </c>
      <c r="N7" s="10"/>
      <c r="O7" s="945" t="s">
        <v>290</v>
      </c>
      <c r="P7" s="598">
        <v>15</v>
      </c>
      <c r="Q7" s="73">
        <f>P7*M7</f>
        <v>90</v>
      </c>
      <c r="R7" s="591">
        <v>17.5</v>
      </c>
      <c r="S7" s="592">
        <f t="shared" si="0"/>
        <v>1575</v>
      </c>
      <c r="T7" s="592">
        <f t="shared" ref="T7" si="1">S7*8.5/100</f>
        <v>133.875</v>
      </c>
      <c r="U7" s="592">
        <f t="shared" ref="U7" si="2">S7*24.2/100</f>
        <v>381.15</v>
      </c>
      <c r="V7" s="1084"/>
      <c r="W7" s="424">
        <v>7</v>
      </c>
      <c r="X7" s="10" t="s">
        <v>210</v>
      </c>
      <c r="Y7" s="10"/>
      <c r="Z7" s="73">
        <v>15</v>
      </c>
      <c r="AA7" s="80">
        <f>Z7*W7</f>
        <v>105</v>
      </c>
      <c r="AB7" s="34">
        <v>12.5</v>
      </c>
      <c r="AC7" s="58" t="s">
        <v>290</v>
      </c>
      <c r="AD7" s="603">
        <f>AA7*AB7</f>
        <v>1312.5</v>
      </c>
      <c r="AE7" s="604">
        <f t="shared" ref="AE7" si="3">AD7*8.5/100</f>
        <v>111.5625</v>
      </c>
      <c r="AF7" s="605">
        <f t="shared" ref="AF7" si="4">AD7*24.2/100</f>
        <v>317.625</v>
      </c>
      <c r="AG7" s="1178"/>
      <c r="AH7" s="602"/>
      <c r="AI7" s="1178"/>
      <c r="AJ7" s="1191"/>
      <c r="AK7" s="575"/>
      <c r="AL7" s="575"/>
      <c r="AM7" s="575"/>
      <c r="AN7" s="575"/>
      <c r="AO7" s="575"/>
      <c r="AP7" s="575"/>
    </row>
    <row r="8" spans="1:180" s="576" customFormat="1" ht="21" customHeight="1" thickTop="1">
      <c r="A8" s="1209"/>
      <c r="B8" s="1113" t="s">
        <v>42</v>
      </c>
      <c r="C8" s="1126"/>
      <c r="D8" s="9"/>
      <c r="E8" s="9"/>
      <c r="F8" s="73"/>
      <c r="G8" s="73"/>
      <c r="H8" s="73"/>
      <c r="I8" s="73"/>
      <c r="J8" s="73"/>
      <c r="K8" s="597"/>
      <c r="L8" s="1149"/>
      <c r="M8" s="73">
        <v>1</v>
      </c>
      <c r="N8" s="10"/>
      <c r="O8" s="945" t="s">
        <v>290</v>
      </c>
      <c r="P8" s="598">
        <v>6</v>
      </c>
      <c r="Q8" s="73">
        <f>P8*M8</f>
        <v>6</v>
      </c>
      <c r="R8" s="591">
        <v>17.5</v>
      </c>
      <c r="S8" s="592">
        <f t="shared" si="0"/>
        <v>105</v>
      </c>
      <c r="T8" s="592">
        <f t="shared" ref="T8" si="5">S8*8.5/100</f>
        <v>8.9250000000000007</v>
      </c>
      <c r="U8" s="592">
        <f t="shared" ref="U8" si="6">S8*24.2/100</f>
        <v>25.41</v>
      </c>
      <c r="V8" s="1084"/>
      <c r="W8" s="424">
        <v>3</v>
      </c>
      <c r="X8" s="10" t="s">
        <v>56</v>
      </c>
      <c r="Y8" s="10"/>
      <c r="Z8" s="73">
        <v>15</v>
      </c>
      <c r="AA8" s="9">
        <f>Z8*W8</f>
        <v>45</v>
      </c>
      <c r="AB8" s="34">
        <v>14.5</v>
      </c>
      <c r="AC8" s="58" t="s">
        <v>290</v>
      </c>
      <c r="AD8" s="603">
        <f>AA8*AB8</f>
        <v>652.5</v>
      </c>
      <c r="AE8" s="606">
        <f>AD8*8.5/100</f>
        <v>55.462499999999999</v>
      </c>
      <c r="AF8" s="607">
        <f>AD8*24.2/100</f>
        <v>157.905</v>
      </c>
      <c r="AG8" s="1178"/>
      <c r="AH8" s="602"/>
      <c r="AI8" s="1178"/>
      <c r="AJ8" s="1191"/>
      <c r="AK8" s="575"/>
      <c r="AL8" s="575"/>
      <c r="AM8" s="575"/>
      <c r="AN8" s="575"/>
      <c r="AO8" s="575"/>
      <c r="AP8" s="575"/>
    </row>
    <row r="9" spans="1:180" s="576" customFormat="1" ht="41.25" customHeight="1">
      <c r="A9" s="1209"/>
      <c r="B9" s="1113"/>
      <c r="C9" s="1126"/>
      <c r="D9" s="9"/>
      <c r="E9" s="9"/>
      <c r="F9" s="73"/>
      <c r="G9" s="73"/>
      <c r="H9" s="73"/>
      <c r="I9" s="73"/>
      <c r="J9" s="73"/>
      <c r="K9" s="597"/>
      <c r="L9" s="1149"/>
      <c r="M9" s="73">
        <v>3</v>
      </c>
      <c r="N9" s="10"/>
      <c r="O9" s="945" t="s">
        <v>294</v>
      </c>
      <c r="P9" s="598">
        <v>8</v>
      </c>
      <c r="Q9" s="73">
        <f>P9*M9</f>
        <v>24</v>
      </c>
      <c r="R9" s="591">
        <v>35</v>
      </c>
      <c r="S9" s="950">
        <f t="shared" si="0"/>
        <v>840</v>
      </c>
      <c r="T9" s="592">
        <f>S9*8.5/100</f>
        <v>71.400000000000006</v>
      </c>
      <c r="U9" s="592">
        <f>S9*24.2/100</f>
        <v>203.28</v>
      </c>
      <c r="V9" s="1084"/>
      <c r="W9" s="426"/>
      <c r="X9" s="96"/>
      <c r="Y9" s="96"/>
      <c r="Z9" s="126"/>
      <c r="AA9" s="97"/>
      <c r="AB9" s="98"/>
      <c r="AC9" s="98"/>
      <c r="AD9" s="608"/>
      <c r="AE9" s="145"/>
      <c r="AF9" s="145"/>
      <c r="AG9" s="1178"/>
      <c r="AH9" s="602"/>
      <c r="AI9" s="1178"/>
      <c r="AJ9" s="1191"/>
      <c r="AK9" s="575"/>
      <c r="AL9" s="575"/>
      <c r="AM9" s="575"/>
      <c r="AN9" s="575"/>
      <c r="AO9" s="575"/>
      <c r="AP9" s="575"/>
    </row>
    <row r="10" spans="1:180" ht="43.5" customHeight="1" thickBot="1">
      <c r="A10" s="1209"/>
      <c r="B10" s="10" t="s">
        <v>212</v>
      </c>
      <c r="C10" s="1090"/>
      <c r="D10" s="1202"/>
      <c r="E10" s="1202"/>
      <c r="F10" s="73"/>
      <c r="G10" s="73"/>
      <c r="H10" s="73"/>
      <c r="I10" s="73"/>
      <c r="J10" s="609"/>
      <c r="K10" s="597"/>
      <c r="L10" s="1150"/>
      <c r="M10" s="73">
        <v>9</v>
      </c>
      <c r="N10" s="10"/>
      <c r="O10" s="945" t="s">
        <v>290</v>
      </c>
      <c r="P10" s="610">
        <v>20</v>
      </c>
      <c r="Q10" s="73">
        <f>M10*P10</f>
        <v>180</v>
      </c>
      <c r="R10" s="591">
        <v>17.5</v>
      </c>
      <c r="S10" s="592">
        <f t="shared" si="0"/>
        <v>3150</v>
      </c>
      <c r="T10" s="592">
        <f>S10*8.5/100</f>
        <v>267.75</v>
      </c>
      <c r="U10" s="592">
        <f>S10*24.2/100</f>
        <v>762.3</v>
      </c>
      <c r="V10" s="1084"/>
      <c r="W10" s="537"/>
      <c r="X10" s="110"/>
      <c r="Y10" s="110"/>
      <c r="Z10" s="127"/>
      <c r="AA10" s="111"/>
      <c r="AB10" s="112"/>
      <c r="AC10" s="112"/>
      <c r="AD10" s="611"/>
      <c r="AE10" s="612"/>
      <c r="AF10" s="613"/>
      <c r="AG10" s="1178"/>
      <c r="AH10" s="602"/>
      <c r="AI10" s="1201"/>
      <c r="AJ10" s="1191"/>
      <c r="AK10" s="614"/>
      <c r="AL10" s="615"/>
      <c r="AM10" s="615"/>
      <c r="AN10" s="615"/>
      <c r="AO10" s="615"/>
      <c r="AP10" s="615"/>
    </row>
    <row r="11" spans="1:180" ht="43.5" customHeight="1" thickTop="1">
      <c r="A11" s="1209"/>
      <c r="B11" s="10" t="s">
        <v>229</v>
      </c>
      <c r="C11" s="10"/>
      <c r="D11" s="8"/>
      <c r="E11" s="8"/>
      <c r="F11" s="73"/>
      <c r="G11" s="73"/>
      <c r="H11" s="73"/>
      <c r="I11" s="73"/>
      <c r="J11" s="609"/>
      <c r="K11" s="597"/>
      <c r="L11" s="616"/>
      <c r="M11" s="73">
        <v>2</v>
      </c>
      <c r="N11" s="10"/>
      <c r="O11" s="945" t="s">
        <v>290</v>
      </c>
      <c r="P11" s="610">
        <v>10</v>
      </c>
      <c r="Q11" s="73">
        <f>M11*P11</f>
        <v>20</v>
      </c>
      <c r="R11" s="591">
        <v>17.5</v>
      </c>
      <c r="S11" s="592">
        <f t="shared" si="0"/>
        <v>350</v>
      </c>
      <c r="T11" s="592">
        <f>S11*8.5/100</f>
        <v>29.75</v>
      </c>
      <c r="U11" s="592">
        <f>S11*24.2/100</f>
        <v>84.7</v>
      </c>
      <c r="V11" s="1084"/>
      <c r="W11" s="445"/>
      <c r="X11" s="96"/>
      <c r="Y11" s="96"/>
      <c r="Z11" s="126"/>
      <c r="AA11" s="97"/>
      <c r="AB11" s="98"/>
      <c r="AC11" s="98"/>
      <c r="AD11" s="608"/>
      <c r="AE11" s="145"/>
      <c r="AF11" s="145"/>
      <c r="AG11" s="617"/>
      <c r="AH11" s="602"/>
      <c r="AI11" s="617"/>
      <c r="AJ11" s="618"/>
      <c r="AK11" s="614"/>
      <c r="AL11" s="615"/>
      <c r="AM11" s="615"/>
      <c r="AN11" s="615"/>
      <c r="AO11" s="615"/>
      <c r="AP11" s="615"/>
    </row>
    <row r="12" spans="1:180" ht="43.5" customHeight="1">
      <c r="A12" s="1210"/>
      <c r="B12" s="895" t="s">
        <v>289</v>
      </c>
      <c r="C12" s="895"/>
      <c r="D12" s="898"/>
      <c r="E12" s="898"/>
      <c r="F12" s="896"/>
      <c r="G12" s="896"/>
      <c r="H12" s="896"/>
      <c r="I12" s="896"/>
      <c r="J12" s="768"/>
      <c r="K12" s="905"/>
      <c r="L12" s="906"/>
      <c r="M12" s="896">
        <v>1</v>
      </c>
      <c r="N12" s="895"/>
      <c r="O12" s="945" t="s">
        <v>290</v>
      </c>
      <c r="P12" s="724">
        <v>20</v>
      </c>
      <c r="Q12" s="897">
        <f>M12*P12</f>
        <v>20</v>
      </c>
      <c r="R12" s="591">
        <v>17.5</v>
      </c>
      <c r="S12" s="592">
        <f t="shared" si="0"/>
        <v>350</v>
      </c>
      <c r="T12" s="592">
        <f>S12*8.5/100</f>
        <v>29.75</v>
      </c>
      <c r="U12" s="592">
        <f>S12*24.2/100</f>
        <v>84.7</v>
      </c>
      <c r="V12" s="1084"/>
      <c r="W12" s="445"/>
      <c r="X12" s="900"/>
      <c r="Y12" s="900"/>
      <c r="Z12" s="126"/>
      <c r="AA12" s="97"/>
      <c r="AB12" s="98"/>
      <c r="AC12" s="98"/>
      <c r="AD12" s="608"/>
      <c r="AE12" s="145"/>
      <c r="AF12" s="145"/>
      <c r="AG12" s="901"/>
      <c r="AH12" s="602"/>
      <c r="AI12" s="901"/>
      <c r="AJ12" s="899"/>
      <c r="AK12" s="614"/>
      <c r="AL12" s="615"/>
      <c r="AM12" s="615"/>
      <c r="AN12" s="615"/>
      <c r="AO12" s="615"/>
      <c r="AP12" s="615"/>
    </row>
    <row r="13" spans="1:180" ht="43.5" customHeight="1" thickBot="1">
      <c r="A13" s="1211"/>
      <c r="B13" s="47" t="s">
        <v>276</v>
      </c>
      <c r="C13" s="47"/>
      <c r="D13" s="619"/>
      <c r="E13" s="619"/>
      <c r="F13" s="130"/>
      <c r="G13" s="130"/>
      <c r="H13" s="130"/>
      <c r="I13" s="130"/>
      <c r="J13" s="620"/>
      <c r="K13" s="621"/>
      <c r="L13" s="622"/>
      <c r="M13" s="130">
        <v>8</v>
      </c>
      <c r="N13" s="47"/>
      <c r="O13" s="945" t="s">
        <v>290</v>
      </c>
      <c r="P13" s="623">
        <v>5</v>
      </c>
      <c r="Q13" s="130">
        <f>M13*P13</f>
        <v>40</v>
      </c>
      <c r="R13" s="624">
        <v>17.5</v>
      </c>
      <c r="S13" s="625">
        <f t="shared" si="0"/>
        <v>700</v>
      </c>
      <c r="T13" s="625">
        <f>S13*8.5/100</f>
        <v>59.5</v>
      </c>
      <c r="U13" s="625">
        <f>S13*24.2/100</f>
        <v>169.4</v>
      </c>
      <c r="V13" s="1085"/>
      <c r="W13" s="537"/>
      <c r="X13" s="110"/>
      <c r="Y13" s="110"/>
      <c r="Z13" s="127"/>
      <c r="AA13" s="111"/>
      <c r="AB13" s="112"/>
      <c r="AC13" s="112"/>
      <c r="AD13" s="611"/>
      <c r="AE13" s="612"/>
      <c r="AF13" s="612"/>
      <c r="AG13" s="626"/>
      <c r="AH13" s="602"/>
      <c r="AI13" s="617"/>
      <c r="AJ13" s="618"/>
      <c r="AK13" s="614"/>
      <c r="AL13" s="615"/>
      <c r="AM13" s="615"/>
      <c r="AN13" s="615"/>
      <c r="AO13" s="615"/>
      <c r="AP13" s="615"/>
    </row>
    <row r="14" spans="1:180" ht="31.5" customHeight="1" thickTop="1">
      <c r="A14" s="1187" t="s">
        <v>278</v>
      </c>
      <c r="B14" s="770" t="s">
        <v>71</v>
      </c>
      <c r="C14" s="858"/>
      <c r="D14" s="436"/>
      <c r="E14" s="859"/>
      <c r="F14" s="436"/>
      <c r="G14" s="436"/>
      <c r="H14" s="860"/>
      <c r="I14" s="627"/>
      <c r="J14" s="860"/>
      <c r="K14" s="627"/>
      <c r="L14" s="1205"/>
      <c r="M14" s="436">
        <v>7</v>
      </c>
      <c r="N14" s="770"/>
      <c r="O14" s="945" t="s">
        <v>290</v>
      </c>
      <c r="P14" s="436">
        <v>10</v>
      </c>
      <c r="Q14" s="133">
        <f>P14*M14</f>
        <v>70</v>
      </c>
      <c r="R14" s="628">
        <v>17.5</v>
      </c>
      <c r="S14" s="629">
        <f t="shared" ref="S14:S19" si="7">Q14*R14</f>
        <v>1225</v>
      </c>
      <c r="T14" s="630">
        <f t="shared" ref="T14:T15" si="8">S14*8.5/100</f>
        <v>104.125</v>
      </c>
      <c r="U14" s="631">
        <f t="shared" ref="U14:U15" si="9">S14*24.2/100</f>
        <v>296.45</v>
      </c>
      <c r="V14" s="1188">
        <f>SUM(S14:U19)</f>
        <v>2322.25</v>
      </c>
      <c r="W14" s="555">
        <v>3</v>
      </c>
      <c r="X14" s="553" t="s">
        <v>0</v>
      </c>
      <c r="Y14" s="547"/>
      <c r="Z14" s="548">
        <v>10</v>
      </c>
      <c r="AA14" s="549">
        <f>Z14*W14</f>
        <v>30</v>
      </c>
      <c r="AB14" s="550">
        <v>12.5</v>
      </c>
      <c r="AC14" s="550" t="s">
        <v>290</v>
      </c>
      <c r="AD14" s="632">
        <f>AA14*AB14</f>
        <v>375</v>
      </c>
      <c r="AE14" s="633">
        <f>AD14*8.5/100</f>
        <v>31.875</v>
      </c>
      <c r="AF14" s="634">
        <f>AD14*24.2/100</f>
        <v>90.75</v>
      </c>
      <c r="AG14" s="1087">
        <f>SUM(AD14:AF17)</f>
        <v>1074.8700000000001</v>
      </c>
      <c r="AH14" s="539"/>
      <c r="AI14" s="1086">
        <f>AG14+V14</f>
        <v>3397.12</v>
      </c>
      <c r="AJ14" s="1138"/>
      <c r="AK14" s="615"/>
      <c r="AL14" s="615"/>
      <c r="AM14" s="615"/>
      <c r="AN14" s="615"/>
      <c r="AO14" s="615"/>
      <c r="AP14" s="615"/>
      <c r="AQ14" s="615"/>
      <c r="AR14" s="615"/>
      <c r="AS14" s="615"/>
      <c r="AT14" s="615"/>
      <c r="AU14" s="615"/>
      <c r="AV14" s="615"/>
      <c r="AW14" s="615"/>
      <c r="AX14" s="615"/>
      <c r="AY14" s="615"/>
      <c r="AZ14" s="615"/>
      <c r="BA14" s="615"/>
      <c r="BB14" s="615"/>
      <c r="BC14" s="615"/>
      <c r="BD14" s="615"/>
      <c r="BE14" s="615"/>
      <c r="BF14" s="615"/>
      <c r="BG14" s="615"/>
      <c r="BH14" s="615"/>
      <c r="BI14" s="615"/>
      <c r="BJ14" s="615"/>
      <c r="BK14" s="615"/>
      <c r="BL14" s="615"/>
      <c r="BM14" s="615"/>
      <c r="BN14" s="615"/>
      <c r="BO14" s="615"/>
      <c r="BP14" s="615"/>
      <c r="BQ14" s="615"/>
      <c r="BR14" s="615"/>
      <c r="BS14" s="615"/>
      <c r="BT14" s="615"/>
      <c r="BU14" s="615"/>
      <c r="BV14" s="615"/>
      <c r="BW14" s="615"/>
      <c r="BX14" s="615"/>
      <c r="BY14" s="615"/>
      <c r="BZ14" s="615"/>
      <c r="CA14" s="615"/>
      <c r="CB14" s="615"/>
      <c r="CC14" s="615"/>
      <c r="CD14" s="615"/>
      <c r="CE14" s="615"/>
      <c r="CF14" s="615"/>
      <c r="CG14" s="615"/>
      <c r="CH14" s="615"/>
      <c r="CI14" s="615"/>
      <c r="CJ14" s="615"/>
      <c r="CK14" s="615"/>
      <c r="CL14" s="615"/>
      <c r="CM14" s="615"/>
      <c r="CN14" s="615"/>
      <c r="CO14" s="615"/>
      <c r="CP14" s="615"/>
      <c r="CQ14" s="615"/>
      <c r="CR14" s="615"/>
      <c r="CS14" s="615"/>
      <c r="CT14" s="615"/>
      <c r="CU14" s="615"/>
      <c r="CV14" s="615"/>
      <c r="CW14" s="615"/>
      <c r="CX14" s="615"/>
      <c r="CY14" s="615"/>
      <c r="CZ14" s="615"/>
      <c r="DA14" s="615"/>
      <c r="DB14" s="615"/>
      <c r="DC14" s="615"/>
      <c r="DD14" s="615"/>
      <c r="DE14" s="615"/>
      <c r="DF14" s="615"/>
      <c r="DG14" s="615"/>
      <c r="DH14" s="615"/>
      <c r="DI14" s="615"/>
      <c r="DJ14" s="615"/>
      <c r="DK14" s="615"/>
      <c r="DL14" s="615"/>
      <c r="DM14" s="615"/>
      <c r="DN14" s="615"/>
      <c r="DO14" s="615"/>
      <c r="DP14" s="615"/>
      <c r="DQ14" s="615"/>
      <c r="DR14" s="615"/>
      <c r="DS14" s="615"/>
      <c r="DT14" s="615"/>
      <c r="DU14" s="615"/>
      <c r="DV14" s="615"/>
      <c r="DW14" s="615"/>
      <c r="DX14" s="615"/>
      <c r="DY14" s="615"/>
      <c r="DZ14" s="615"/>
      <c r="EA14" s="615"/>
      <c r="EB14" s="615"/>
      <c r="EC14" s="615"/>
      <c r="ED14" s="615"/>
      <c r="EE14" s="615"/>
      <c r="EF14" s="615"/>
      <c r="EG14" s="615"/>
      <c r="EH14" s="615"/>
      <c r="EI14" s="615"/>
      <c r="EJ14" s="615"/>
      <c r="EK14" s="615"/>
      <c r="EL14" s="615"/>
      <c r="EM14" s="615"/>
      <c r="EN14" s="615"/>
      <c r="EO14" s="615"/>
      <c r="EP14" s="615"/>
      <c r="EQ14" s="615"/>
      <c r="ER14" s="615"/>
      <c r="ES14" s="615"/>
      <c r="ET14" s="615"/>
      <c r="EU14" s="615"/>
      <c r="EV14" s="615"/>
      <c r="EW14" s="615"/>
      <c r="EX14" s="615"/>
      <c r="EY14" s="615"/>
      <c r="EZ14" s="615"/>
      <c r="FA14" s="615"/>
      <c r="FB14" s="615"/>
      <c r="FC14" s="615"/>
      <c r="FD14" s="615"/>
      <c r="FE14" s="615"/>
      <c r="FF14" s="615"/>
      <c r="FG14" s="615"/>
      <c r="FH14" s="615"/>
      <c r="FI14" s="615"/>
      <c r="FJ14" s="615"/>
      <c r="FK14" s="615"/>
      <c r="FL14" s="615"/>
      <c r="FM14" s="615"/>
      <c r="FN14" s="615"/>
      <c r="FO14" s="615"/>
      <c r="FP14" s="615"/>
      <c r="FQ14" s="615"/>
      <c r="FR14" s="615"/>
      <c r="FS14" s="615"/>
      <c r="FT14" s="615"/>
      <c r="FU14" s="615"/>
      <c r="FV14" s="615"/>
      <c r="FW14" s="615"/>
      <c r="FX14" s="615"/>
    </row>
    <row r="15" spans="1:180" ht="31.5" customHeight="1" thickBot="1">
      <c r="A15" s="1187"/>
      <c r="B15" s="1129" t="s">
        <v>227</v>
      </c>
      <c r="C15" s="659"/>
      <c r="D15" s="80"/>
      <c r="E15" s="861"/>
      <c r="F15" s="80"/>
      <c r="G15" s="80"/>
      <c r="H15" s="746"/>
      <c r="I15" s="636"/>
      <c r="J15" s="746"/>
      <c r="K15" s="636"/>
      <c r="L15" s="1206"/>
      <c r="M15" s="862">
        <v>1</v>
      </c>
      <c r="N15" s="775"/>
      <c r="O15" s="945" t="s">
        <v>290</v>
      </c>
      <c r="P15" s="104">
        <v>5</v>
      </c>
      <c r="Q15" s="73">
        <f>P15*M15</f>
        <v>5</v>
      </c>
      <c r="R15" s="591">
        <v>17.5</v>
      </c>
      <c r="S15" s="637">
        <f t="shared" si="7"/>
        <v>87.5</v>
      </c>
      <c r="T15" s="592">
        <f t="shared" si="8"/>
        <v>7.4375</v>
      </c>
      <c r="U15" s="638">
        <f t="shared" si="9"/>
        <v>21.175000000000001</v>
      </c>
      <c r="V15" s="1118"/>
      <c r="W15" s="556"/>
      <c r="X15" s="96"/>
      <c r="Y15" s="96"/>
      <c r="Z15" s="551"/>
      <c r="AA15" s="552"/>
      <c r="AB15" s="98"/>
      <c r="AC15" s="98"/>
      <c r="AD15" s="608"/>
      <c r="AE15" s="145"/>
      <c r="AF15" s="145"/>
      <c r="AG15" s="1185"/>
      <c r="AH15" s="539"/>
      <c r="AI15" s="1087"/>
      <c r="AJ15" s="1138"/>
      <c r="AK15" s="615"/>
      <c r="AL15" s="615"/>
      <c r="AM15" s="615"/>
      <c r="AN15" s="615"/>
      <c r="AO15" s="615"/>
      <c r="AP15" s="615"/>
      <c r="AQ15" s="615"/>
      <c r="AR15" s="615"/>
      <c r="AS15" s="615"/>
      <c r="AT15" s="615"/>
      <c r="AU15" s="615"/>
      <c r="AV15" s="615"/>
      <c r="AW15" s="615"/>
      <c r="AX15" s="615"/>
      <c r="AY15" s="615"/>
      <c r="AZ15" s="615"/>
      <c r="BA15" s="615"/>
      <c r="BB15" s="615"/>
      <c r="BC15" s="615"/>
      <c r="BD15" s="615"/>
      <c r="BE15" s="615"/>
      <c r="BF15" s="615"/>
      <c r="BG15" s="615"/>
      <c r="BH15" s="615"/>
      <c r="BI15" s="615"/>
      <c r="BJ15" s="615"/>
      <c r="BK15" s="615"/>
      <c r="BL15" s="615"/>
      <c r="BM15" s="615"/>
      <c r="BN15" s="615"/>
      <c r="BO15" s="615"/>
      <c r="BP15" s="615"/>
      <c r="BQ15" s="615"/>
      <c r="BR15" s="615"/>
      <c r="BS15" s="615"/>
      <c r="BT15" s="615"/>
      <c r="BU15" s="615"/>
      <c r="BV15" s="615"/>
      <c r="BW15" s="615"/>
      <c r="BX15" s="615"/>
      <c r="BY15" s="615"/>
      <c r="BZ15" s="615"/>
      <c r="CA15" s="615"/>
      <c r="CB15" s="615"/>
      <c r="CC15" s="615"/>
      <c r="CD15" s="615"/>
      <c r="CE15" s="615"/>
      <c r="CF15" s="615"/>
      <c r="CG15" s="615"/>
      <c r="CH15" s="615"/>
      <c r="CI15" s="615"/>
      <c r="CJ15" s="615"/>
      <c r="CK15" s="615"/>
      <c r="CL15" s="615"/>
      <c r="CM15" s="615"/>
      <c r="CN15" s="615"/>
      <c r="CO15" s="615"/>
      <c r="CP15" s="615"/>
      <c r="CQ15" s="615"/>
      <c r="CR15" s="615"/>
      <c r="CS15" s="615"/>
      <c r="CT15" s="615"/>
      <c r="CU15" s="615"/>
      <c r="CV15" s="615"/>
      <c r="CW15" s="615"/>
      <c r="CX15" s="615"/>
      <c r="CY15" s="615"/>
      <c r="CZ15" s="615"/>
      <c r="DA15" s="615"/>
      <c r="DB15" s="615"/>
      <c r="DC15" s="615"/>
      <c r="DD15" s="615"/>
      <c r="DE15" s="615"/>
      <c r="DF15" s="615"/>
      <c r="DG15" s="615"/>
      <c r="DH15" s="615"/>
      <c r="DI15" s="615"/>
      <c r="DJ15" s="615"/>
      <c r="DK15" s="615"/>
      <c r="DL15" s="615"/>
      <c r="DM15" s="615"/>
      <c r="DN15" s="615"/>
      <c r="DO15" s="615"/>
      <c r="DP15" s="615"/>
      <c r="DQ15" s="615"/>
      <c r="DR15" s="615"/>
      <c r="DS15" s="615"/>
      <c r="DT15" s="615"/>
      <c r="DU15" s="615"/>
      <c r="DV15" s="615"/>
      <c r="DW15" s="615"/>
      <c r="DX15" s="615"/>
      <c r="DY15" s="615"/>
      <c r="DZ15" s="615"/>
      <c r="EA15" s="615"/>
      <c r="EB15" s="615"/>
      <c r="EC15" s="615"/>
      <c r="ED15" s="615"/>
      <c r="EE15" s="615"/>
      <c r="EF15" s="615"/>
      <c r="EG15" s="615"/>
      <c r="EH15" s="615"/>
      <c r="EI15" s="615"/>
      <c r="EJ15" s="615"/>
      <c r="EK15" s="615"/>
      <c r="EL15" s="615"/>
      <c r="EM15" s="615"/>
      <c r="EN15" s="615"/>
      <c r="EO15" s="615"/>
      <c r="EP15" s="615"/>
      <c r="EQ15" s="615"/>
      <c r="ER15" s="615"/>
      <c r="ES15" s="615"/>
      <c r="ET15" s="615"/>
      <c r="EU15" s="615"/>
      <c r="EV15" s="615"/>
      <c r="EW15" s="615"/>
      <c r="EX15" s="615"/>
      <c r="EY15" s="615"/>
      <c r="EZ15" s="615"/>
      <c r="FA15" s="615"/>
      <c r="FB15" s="615"/>
      <c r="FC15" s="615"/>
      <c r="FD15" s="615"/>
      <c r="FE15" s="615"/>
      <c r="FF15" s="615"/>
      <c r="FG15" s="615"/>
      <c r="FH15" s="615"/>
      <c r="FI15" s="615"/>
      <c r="FJ15" s="615"/>
      <c r="FK15" s="615"/>
      <c r="FL15" s="615"/>
      <c r="FM15" s="615"/>
      <c r="FN15" s="615"/>
      <c r="FO15" s="615"/>
      <c r="FP15" s="615"/>
      <c r="FQ15" s="615"/>
      <c r="FR15" s="615"/>
      <c r="FS15" s="615"/>
      <c r="FT15" s="615"/>
      <c r="FU15" s="615"/>
      <c r="FV15" s="615"/>
      <c r="FW15" s="615"/>
      <c r="FX15" s="615"/>
    </row>
    <row r="16" spans="1:180" ht="31.5" customHeight="1" thickTop="1" thickBot="1">
      <c r="A16" s="1187"/>
      <c r="B16" s="1130"/>
      <c r="C16" s="659"/>
      <c r="D16" s="80"/>
      <c r="E16" s="863"/>
      <c r="F16" s="80"/>
      <c r="G16" s="80"/>
      <c r="H16" s="746"/>
      <c r="I16" s="636"/>
      <c r="J16" s="746"/>
      <c r="K16" s="636"/>
      <c r="L16" s="1206"/>
      <c r="M16" s="760">
        <v>3</v>
      </c>
      <c r="N16" s="8"/>
      <c r="O16" s="945" t="s">
        <v>290</v>
      </c>
      <c r="P16" s="864">
        <v>5</v>
      </c>
      <c r="Q16" s="73">
        <f>P16*M16</f>
        <v>15</v>
      </c>
      <c r="R16" s="591">
        <v>17.5</v>
      </c>
      <c r="S16" s="637">
        <f t="shared" si="7"/>
        <v>262.5</v>
      </c>
      <c r="T16" s="592">
        <f t="shared" ref="T16" si="10">S16*8.5/100</f>
        <v>22.3125</v>
      </c>
      <c r="U16" s="638">
        <f t="shared" ref="U16" si="11">S16*24.2/100</f>
        <v>63.524999999999999</v>
      </c>
      <c r="V16" s="1118"/>
      <c r="W16" s="557">
        <v>2</v>
      </c>
      <c r="X16" s="554" t="s">
        <v>57</v>
      </c>
      <c r="Y16" s="122"/>
      <c r="Z16" s="124">
        <v>15</v>
      </c>
      <c r="AA16" s="104">
        <f>Z16*W16</f>
        <v>30</v>
      </c>
      <c r="AB16" s="66">
        <v>14.5</v>
      </c>
      <c r="AC16" s="550" t="s">
        <v>290</v>
      </c>
      <c r="AD16" s="640">
        <f>AA16*AB16</f>
        <v>435</v>
      </c>
      <c r="AE16" s="641">
        <f>AD16*8.5/100</f>
        <v>36.975000000000001</v>
      </c>
      <c r="AF16" s="642">
        <f>AD16*24.2/100</f>
        <v>105.27</v>
      </c>
      <c r="AG16" s="1087"/>
      <c r="AH16" s="539"/>
      <c r="AI16" s="1087"/>
      <c r="AJ16" s="1138"/>
      <c r="AK16" s="615"/>
      <c r="AL16" s="615"/>
      <c r="AM16" s="615"/>
      <c r="AN16" s="615"/>
      <c r="AO16" s="615"/>
      <c r="AP16" s="615"/>
      <c r="AQ16" s="615"/>
      <c r="AR16" s="615"/>
      <c r="AS16" s="615"/>
      <c r="AT16" s="615"/>
      <c r="AU16" s="615"/>
      <c r="AV16" s="615"/>
      <c r="AW16" s="615"/>
      <c r="AX16" s="615"/>
      <c r="AY16" s="615"/>
      <c r="AZ16" s="615"/>
      <c r="BA16" s="615"/>
      <c r="BB16" s="615"/>
      <c r="BC16" s="615"/>
      <c r="BD16" s="615"/>
      <c r="BE16" s="615"/>
      <c r="BF16" s="615"/>
      <c r="BG16" s="615"/>
      <c r="BH16" s="615"/>
      <c r="BI16" s="615"/>
      <c r="BJ16" s="615"/>
      <c r="BK16" s="615"/>
      <c r="BL16" s="615"/>
      <c r="BM16" s="615"/>
      <c r="BN16" s="615"/>
      <c r="BO16" s="615"/>
      <c r="BP16" s="615"/>
      <c r="BQ16" s="615"/>
      <c r="BR16" s="615"/>
      <c r="BS16" s="615"/>
      <c r="BT16" s="615"/>
      <c r="BU16" s="615"/>
      <c r="BV16" s="615"/>
      <c r="BW16" s="615"/>
      <c r="BX16" s="615"/>
      <c r="BY16" s="615"/>
      <c r="BZ16" s="615"/>
      <c r="CA16" s="615"/>
      <c r="CB16" s="615"/>
      <c r="CC16" s="615"/>
      <c r="CD16" s="615"/>
      <c r="CE16" s="615"/>
      <c r="CF16" s="615"/>
      <c r="CG16" s="615"/>
      <c r="CH16" s="615"/>
      <c r="CI16" s="615"/>
      <c r="CJ16" s="615"/>
      <c r="CK16" s="615"/>
      <c r="CL16" s="615"/>
      <c r="CM16" s="615"/>
      <c r="CN16" s="615"/>
      <c r="CO16" s="615"/>
      <c r="CP16" s="615"/>
      <c r="CQ16" s="615"/>
      <c r="CR16" s="615"/>
      <c r="CS16" s="615"/>
      <c r="CT16" s="615"/>
      <c r="CU16" s="615"/>
      <c r="CV16" s="615"/>
      <c r="CW16" s="615"/>
      <c r="CX16" s="615"/>
      <c r="CY16" s="615"/>
      <c r="CZ16" s="615"/>
      <c r="DA16" s="615"/>
      <c r="DB16" s="615"/>
      <c r="DC16" s="615"/>
      <c r="DD16" s="615"/>
      <c r="DE16" s="615"/>
      <c r="DF16" s="615"/>
      <c r="DG16" s="615"/>
      <c r="DH16" s="615"/>
      <c r="DI16" s="615"/>
      <c r="DJ16" s="615"/>
      <c r="DK16" s="615"/>
      <c r="DL16" s="615"/>
      <c r="DM16" s="615"/>
      <c r="DN16" s="615"/>
      <c r="DO16" s="615"/>
      <c r="DP16" s="615"/>
      <c r="DQ16" s="615"/>
      <c r="DR16" s="615"/>
      <c r="DS16" s="615"/>
      <c r="DT16" s="615"/>
      <c r="DU16" s="615"/>
      <c r="DV16" s="615"/>
      <c r="DW16" s="615"/>
      <c r="DX16" s="615"/>
      <c r="DY16" s="615"/>
      <c r="DZ16" s="615"/>
      <c r="EA16" s="615"/>
      <c r="EB16" s="615"/>
      <c r="EC16" s="615"/>
      <c r="ED16" s="615"/>
      <c r="EE16" s="615"/>
      <c r="EF16" s="615"/>
      <c r="EG16" s="615"/>
      <c r="EH16" s="615"/>
      <c r="EI16" s="615"/>
      <c r="EJ16" s="615"/>
      <c r="EK16" s="615"/>
      <c r="EL16" s="615"/>
      <c r="EM16" s="615"/>
      <c r="EN16" s="615"/>
      <c r="EO16" s="615"/>
      <c r="EP16" s="615"/>
      <c r="EQ16" s="615"/>
      <c r="ER16" s="615"/>
      <c r="ES16" s="615"/>
      <c r="ET16" s="615"/>
      <c r="EU16" s="615"/>
      <c r="EV16" s="615"/>
      <c r="EW16" s="615"/>
      <c r="EX16" s="615"/>
      <c r="EY16" s="615"/>
      <c r="EZ16" s="615"/>
      <c r="FA16" s="615"/>
      <c r="FB16" s="615"/>
      <c r="FC16" s="615"/>
      <c r="FD16" s="615"/>
      <c r="FE16" s="615"/>
      <c r="FF16" s="615"/>
      <c r="FG16" s="615"/>
      <c r="FH16" s="615"/>
      <c r="FI16" s="615"/>
      <c r="FJ16" s="615"/>
      <c r="FK16" s="615"/>
      <c r="FL16" s="615"/>
      <c r="FM16" s="615"/>
      <c r="FN16" s="615"/>
      <c r="FO16" s="615"/>
      <c r="FP16" s="615"/>
      <c r="FQ16" s="615"/>
      <c r="FR16" s="615"/>
      <c r="FS16" s="615"/>
      <c r="FT16" s="615"/>
      <c r="FU16" s="615"/>
      <c r="FV16" s="615"/>
      <c r="FW16" s="615"/>
      <c r="FX16" s="615"/>
    </row>
    <row r="17" spans="1:180" ht="30" customHeight="1" thickTop="1" thickBot="1">
      <c r="A17" s="1187"/>
      <c r="B17" s="8" t="s">
        <v>263</v>
      </c>
      <c r="C17" s="671"/>
      <c r="D17" s="758"/>
      <c r="E17" s="758"/>
      <c r="F17" s="758"/>
      <c r="G17" s="758"/>
      <c r="H17" s="758"/>
      <c r="I17" s="758"/>
      <c r="J17" s="758"/>
      <c r="K17" s="865"/>
      <c r="L17" s="1207"/>
      <c r="M17" s="760">
        <v>7</v>
      </c>
      <c r="N17" s="775"/>
      <c r="O17" s="945" t="s">
        <v>290</v>
      </c>
      <c r="P17" s="864">
        <v>0</v>
      </c>
      <c r="Q17" s="130">
        <f>P17*M17</f>
        <v>0</v>
      </c>
      <c r="R17" s="624">
        <v>17.5</v>
      </c>
      <c r="S17" s="643">
        <f t="shared" si="7"/>
        <v>0</v>
      </c>
      <c r="T17" s="625">
        <f>S17*8.5/100</f>
        <v>0</v>
      </c>
      <c r="U17" s="644">
        <f>S17*24.2/100</f>
        <v>0</v>
      </c>
      <c r="V17" s="1118"/>
      <c r="W17" s="558"/>
      <c r="X17" s="96"/>
      <c r="Y17" s="96"/>
      <c r="Z17" s="126"/>
      <c r="AA17" s="97"/>
      <c r="AB17" s="98"/>
      <c r="AC17" s="98"/>
      <c r="AD17" s="608"/>
      <c r="AE17" s="145"/>
      <c r="AF17" s="145"/>
      <c r="AG17" s="1186"/>
      <c r="AH17" s="539"/>
      <c r="AI17" s="1088"/>
      <c r="AJ17" s="1204"/>
      <c r="AK17" s="615"/>
      <c r="AL17" s="615"/>
      <c r="AM17" s="615"/>
      <c r="AN17" s="615"/>
      <c r="AO17" s="615"/>
      <c r="AP17" s="615"/>
      <c r="AQ17" s="615"/>
      <c r="AR17" s="615"/>
      <c r="AS17" s="615"/>
      <c r="AT17" s="615"/>
      <c r="AU17" s="615"/>
      <c r="AV17" s="615"/>
      <c r="AW17" s="615"/>
      <c r="AX17" s="615"/>
      <c r="AY17" s="615"/>
      <c r="AZ17" s="615"/>
      <c r="BA17" s="615"/>
      <c r="BB17" s="615"/>
      <c r="BC17" s="615"/>
      <c r="BD17" s="615"/>
      <c r="BE17" s="615"/>
      <c r="BF17" s="615"/>
      <c r="BG17" s="615"/>
      <c r="BH17" s="615"/>
      <c r="BI17" s="615"/>
      <c r="BJ17" s="615"/>
      <c r="BK17" s="615"/>
      <c r="BL17" s="615"/>
      <c r="BM17" s="615"/>
      <c r="BN17" s="615"/>
      <c r="BO17" s="615"/>
      <c r="BP17" s="615"/>
      <c r="BQ17" s="615"/>
      <c r="BR17" s="615"/>
      <c r="BS17" s="615"/>
      <c r="BT17" s="615"/>
      <c r="BU17" s="615"/>
      <c r="BV17" s="615"/>
      <c r="BW17" s="615"/>
      <c r="BX17" s="615"/>
      <c r="BY17" s="615"/>
      <c r="BZ17" s="615"/>
      <c r="CA17" s="615"/>
      <c r="CB17" s="615"/>
      <c r="CC17" s="615"/>
      <c r="CD17" s="615"/>
      <c r="CE17" s="615"/>
      <c r="CF17" s="615"/>
      <c r="CG17" s="615"/>
      <c r="CH17" s="615"/>
      <c r="CI17" s="615"/>
      <c r="CJ17" s="615"/>
      <c r="CK17" s="615"/>
      <c r="CL17" s="615"/>
      <c r="CM17" s="615"/>
      <c r="CN17" s="615"/>
      <c r="CO17" s="615"/>
      <c r="CP17" s="615"/>
      <c r="CQ17" s="615"/>
      <c r="CR17" s="615"/>
      <c r="CS17" s="615"/>
      <c r="CT17" s="615"/>
      <c r="CU17" s="615"/>
      <c r="CV17" s="615"/>
      <c r="CW17" s="615"/>
      <c r="CX17" s="615"/>
      <c r="CY17" s="615"/>
      <c r="CZ17" s="615"/>
      <c r="DA17" s="615"/>
      <c r="DB17" s="615"/>
      <c r="DC17" s="615"/>
      <c r="DD17" s="615"/>
      <c r="DE17" s="615"/>
      <c r="DF17" s="615"/>
      <c r="DG17" s="615"/>
      <c r="DH17" s="615"/>
      <c r="DI17" s="615"/>
      <c r="DJ17" s="615"/>
      <c r="DK17" s="615"/>
      <c r="DL17" s="615"/>
      <c r="DM17" s="615"/>
      <c r="DN17" s="615"/>
      <c r="DO17" s="615"/>
      <c r="DP17" s="615"/>
      <c r="DQ17" s="615"/>
      <c r="DR17" s="615"/>
      <c r="DS17" s="615"/>
      <c r="DT17" s="615"/>
      <c r="DU17" s="615"/>
      <c r="DV17" s="615"/>
      <c r="DW17" s="615"/>
      <c r="DX17" s="615"/>
      <c r="DY17" s="615"/>
      <c r="DZ17" s="615"/>
      <c r="EA17" s="615"/>
      <c r="EB17" s="615"/>
      <c r="EC17" s="615"/>
      <c r="ED17" s="615"/>
      <c r="EE17" s="615"/>
      <c r="EF17" s="615"/>
      <c r="EG17" s="615"/>
      <c r="EH17" s="615"/>
      <c r="EI17" s="615"/>
      <c r="EJ17" s="615"/>
      <c r="EK17" s="615"/>
      <c r="EL17" s="615"/>
      <c r="EM17" s="615"/>
      <c r="EN17" s="615"/>
      <c r="EO17" s="615"/>
      <c r="EP17" s="615"/>
      <c r="EQ17" s="615"/>
      <c r="ER17" s="615"/>
      <c r="ES17" s="615"/>
      <c r="ET17" s="615"/>
      <c r="EU17" s="615"/>
      <c r="EV17" s="615"/>
      <c r="EW17" s="615"/>
      <c r="EX17" s="615"/>
      <c r="EY17" s="615"/>
      <c r="EZ17" s="615"/>
      <c r="FA17" s="615"/>
      <c r="FB17" s="615"/>
      <c r="FC17" s="615"/>
      <c r="FD17" s="615"/>
      <c r="FE17" s="615"/>
      <c r="FF17" s="615"/>
      <c r="FG17" s="615"/>
      <c r="FH17" s="615"/>
      <c r="FI17" s="615"/>
      <c r="FJ17" s="615"/>
      <c r="FK17" s="615"/>
      <c r="FL17" s="615"/>
      <c r="FM17" s="615"/>
      <c r="FN17" s="615"/>
      <c r="FO17" s="615"/>
      <c r="FP17" s="615"/>
      <c r="FQ17" s="615"/>
      <c r="FR17" s="615"/>
      <c r="FS17" s="615"/>
      <c r="FT17" s="615"/>
      <c r="FU17" s="615"/>
      <c r="FV17" s="615"/>
      <c r="FW17" s="615"/>
      <c r="FX17" s="615"/>
    </row>
    <row r="18" spans="1:180" ht="26.25" customHeight="1" thickTop="1" thickBot="1">
      <c r="A18" s="1187"/>
      <c r="B18" s="10" t="s">
        <v>264</v>
      </c>
      <c r="C18" s="122"/>
      <c r="D18" s="645"/>
      <c r="E18" s="126"/>
      <c r="F18" s="126"/>
      <c r="G18" s="126"/>
      <c r="H18" s="126"/>
      <c r="I18" s="126"/>
      <c r="J18" s="126"/>
      <c r="K18" s="646"/>
      <c r="L18" s="647"/>
      <c r="M18" s="648">
        <v>1</v>
      </c>
      <c r="N18" s="416"/>
      <c r="O18" s="945" t="s">
        <v>290</v>
      </c>
      <c r="P18" s="623">
        <v>0</v>
      </c>
      <c r="Q18" s="130">
        <f>P18*M18</f>
        <v>0</v>
      </c>
      <c r="R18" s="624">
        <v>17.5</v>
      </c>
      <c r="S18" s="643">
        <f t="shared" si="7"/>
        <v>0</v>
      </c>
      <c r="T18" s="625">
        <f>S18*8.5/100</f>
        <v>0</v>
      </c>
      <c r="U18" s="649">
        <f>S18*24.2/100</f>
        <v>0</v>
      </c>
      <c r="V18" s="1118"/>
      <c r="W18" s="558"/>
      <c r="X18" s="96"/>
      <c r="Y18" s="96"/>
      <c r="Z18" s="126"/>
      <c r="AA18" s="97"/>
      <c r="AB18" s="98"/>
      <c r="AC18" s="98"/>
      <c r="AD18" s="608"/>
      <c r="AE18" s="145"/>
      <c r="AF18" s="145"/>
      <c r="AG18" s="650"/>
      <c r="AH18" s="539"/>
      <c r="AI18" s="651"/>
      <c r="AJ18" s="652"/>
      <c r="AK18" s="615"/>
      <c r="AL18" s="615"/>
      <c r="AM18" s="615"/>
      <c r="AN18" s="615"/>
      <c r="AO18" s="615"/>
      <c r="AP18" s="615"/>
      <c r="AQ18" s="615"/>
      <c r="AR18" s="615"/>
      <c r="AS18" s="615"/>
      <c r="AT18" s="615"/>
      <c r="AU18" s="615"/>
      <c r="AV18" s="615"/>
      <c r="AW18" s="615"/>
      <c r="AX18" s="615"/>
      <c r="AY18" s="615"/>
      <c r="AZ18" s="615"/>
      <c r="BA18" s="615"/>
      <c r="BB18" s="615"/>
      <c r="BC18" s="615"/>
      <c r="BD18" s="615"/>
      <c r="BE18" s="615"/>
      <c r="BF18" s="615"/>
      <c r="BG18" s="615"/>
      <c r="BH18" s="615"/>
      <c r="BI18" s="615"/>
      <c r="BJ18" s="615"/>
      <c r="BK18" s="615"/>
      <c r="BL18" s="615"/>
      <c r="BM18" s="615"/>
      <c r="BN18" s="615"/>
      <c r="BO18" s="615"/>
      <c r="BP18" s="615"/>
      <c r="BQ18" s="615"/>
      <c r="BR18" s="615"/>
      <c r="BS18" s="615"/>
      <c r="BT18" s="615"/>
      <c r="BU18" s="615"/>
      <c r="BV18" s="615"/>
      <c r="BW18" s="615"/>
      <c r="BX18" s="615"/>
      <c r="BY18" s="615"/>
      <c r="BZ18" s="615"/>
      <c r="CA18" s="615"/>
      <c r="CB18" s="615"/>
      <c r="CC18" s="615"/>
      <c r="CD18" s="615"/>
      <c r="CE18" s="615"/>
      <c r="CF18" s="615"/>
      <c r="CG18" s="615"/>
      <c r="CH18" s="615"/>
      <c r="CI18" s="615"/>
      <c r="CJ18" s="615"/>
      <c r="CK18" s="615"/>
      <c r="CL18" s="615"/>
      <c r="CM18" s="615"/>
      <c r="CN18" s="615"/>
      <c r="CO18" s="615"/>
      <c r="CP18" s="615"/>
      <c r="CQ18" s="615"/>
      <c r="CR18" s="615"/>
      <c r="CS18" s="615"/>
      <c r="CT18" s="615"/>
      <c r="CU18" s="615"/>
      <c r="CV18" s="615"/>
      <c r="CW18" s="615"/>
      <c r="CX18" s="615"/>
      <c r="CY18" s="615"/>
      <c r="CZ18" s="615"/>
      <c r="DA18" s="615"/>
      <c r="DB18" s="615"/>
      <c r="DC18" s="615"/>
      <c r="DD18" s="615"/>
      <c r="DE18" s="615"/>
      <c r="DF18" s="615"/>
      <c r="DG18" s="615"/>
      <c r="DH18" s="615"/>
      <c r="DI18" s="615"/>
      <c r="DJ18" s="615"/>
      <c r="DK18" s="615"/>
      <c r="DL18" s="615"/>
      <c r="DM18" s="615"/>
      <c r="DN18" s="615"/>
      <c r="DO18" s="615"/>
      <c r="DP18" s="615"/>
      <c r="DQ18" s="615"/>
      <c r="DR18" s="615"/>
      <c r="DS18" s="615"/>
      <c r="DT18" s="615"/>
      <c r="DU18" s="615"/>
      <c r="DV18" s="615"/>
      <c r="DW18" s="615"/>
      <c r="DX18" s="615"/>
      <c r="DY18" s="615"/>
      <c r="DZ18" s="615"/>
      <c r="EA18" s="615"/>
      <c r="EB18" s="615"/>
      <c r="EC18" s="615"/>
      <c r="ED18" s="615"/>
      <c r="EE18" s="615"/>
      <c r="EF18" s="615"/>
      <c r="EG18" s="615"/>
      <c r="EH18" s="615"/>
      <c r="EI18" s="615"/>
      <c r="EJ18" s="615"/>
      <c r="EK18" s="615"/>
      <c r="EL18" s="615"/>
      <c r="EM18" s="615"/>
      <c r="EN18" s="615"/>
      <c r="EO18" s="615"/>
      <c r="EP18" s="615"/>
      <c r="EQ18" s="615"/>
      <c r="ER18" s="615"/>
      <c r="ES18" s="615"/>
      <c r="ET18" s="615"/>
      <c r="EU18" s="615"/>
      <c r="EV18" s="615"/>
      <c r="EW18" s="615"/>
      <c r="EX18" s="615"/>
      <c r="EY18" s="615"/>
      <c r="EZ18" s="615"/>
      <c r="FA18" s="615"/>
      <c r="FB18" s="615"/>
      <c r="FC18" s="615"/>
      <c r="FD18" s="615"/>
      <c r="FE18" s="615"/>
      <c r="FF18" s="615"/>
      <c r="FG18" s="615"/>
      <c r="FH18" s="615"/>
      <c r="FI18" s="615"/>
      <c r="FJ18" s="615"/>
      <c r="FK18" s="615"/>
      <c r="FL18" s="615"/>
      <c r="FM18" s="615"/>
      <c r="FN18" s="615"/>
      <c r="FO18" s="615"/>
      <c r="FP18" s="615"/>
      <c r="FQ18" s="615"/>
      <c r="FR18" s="615"/>
      <c r="FS18" s="615"/>
      <c r="FT18" s="615"/>
      <c r="FU18" s="615"/>
      <c r="FV18" s="615"/>
      <c r="FW18" s="615"/>
      <c r="FX18" s="615"/>
    </row>
    <row r="19" spans="1:180" ht="26.25" customHeight="1" thickTop="1" thickBot="1">
      <c r="A19" s="1187"/>
      <c r="B19" s="47" t="s">
        <v>228</v>
      </c>
      <c r="C19" s="142"/>
      <c r="D19" s="653"/>
      <c r="E19" s="127"/>
      <c r="F19" s="127"/>
      <c r="G19" s="127"/>
      <c r="H19" s="127"/>
      <c r="I19" s="127"/>
      <c r="J19" s="127"/>
      <c r="K19" s="654"/>
      <c r="L19" s="655"/>
      <c r="M19" s="656">
        <v>1</v>
      </c>
      <c r="N19" s="546"/>
      <c r="O19" s="945" t="s">
        <v>290</v>
      </c>
      <c r="P19" s="623">
        <v>10</v>
      </c>
      <c r="Q19" s="130">
        <v>10</v>
      </c>
      <c r="R19" s="624">
        <v>17.5</v>
      </c>
      <c r="S19" s="643">
        <f t="shared" si="7"/>
        <v>175</v>
      </c>
      <c r="T19" s="625">
        <f>S19*8.5/100</f>
        <v>14.875</v>
      </c>
      <c r="U19" s="657">
        <f>S19*24.2/100</f>
        <v>42.35</v>
      </c>
      <c r="V19" s="1189"/>
      <c r="W19" s="559"/>
      <c r="X19" s="542"/>
      <c r="Y19" s="542"/>
      <c r="Z19" s="543"/>
      <c r="AA19" s="544"/>
      <c r="AB19" s="545"/>
      <c r="AC19" s="545"/>
      <c r="AD19" s="658"/>
      <c r="AE19" s="607"/>
      <c r="AF19" s="607"/>
      <c r="AG19" s="650"/>
      <c r="AH19" s="539"/>
      <c r="AI19" s="651"/>
      <c r="AJ19" s="652"/>
      <c r="AK19" s="615"/>
      <c r="AL19" s="615"/>
      <c r="AM19" s="615"/>
      <c r="AN19" s="615"/>
      <c r="AO19" s="615"/>
      <c r="AP19" s="615"/>
      <c r="AQ19" s="615"/>
      <c r="AR19" s="615"/>
      <c r="AS19" s="615"/>
      <c r="AT19" s="615"/>
      <c r="AU19" s="615"/>
      <c r="AV19" s="615"/>
      <c r="AW19" s="615"/>
      <c r="AX19" s="615"/>
      <c r="AY19" s="615"/>
      <c r="AZ19" s="615"/>
      <c r="BA19" s="615"/>
      <c r="BB19" s="615"/>
      <c r="BC19" s="615"/>
      <c r="BD19" s="615"/>
      <c r="BE19" s="615"/>
      <c r="BF19" s="615"/>
      <c r="BG19" s="615"/>
      <c r="BH19" s="615"/>
      <c r="BI19" s="615"/>
      <c r="BJ19" s="615"/>
      <c r="BK19" s="615"/>
      <c r="BL19" s="615"/>
      <c r="BM19" s="615"/>
      <c r="BN19" s="615"/>
      <c r="BO19" s="615"/>
      <c r="BP19" s="615"/>
      <c r="BQ19" s="615"/>
      <c r="BR19" s="615"/>
      <c r="BS19" s="615"/>
      <c r="BT19" s="615"/>
      <c r="BU19" s="615"/>
      <c r="BV19" s="615"/>
      <c r="BW19" s="615"/>
      <c r="BX19" s="615"/>
      <c r="BY19" s="615"/>
      <c r="BZ19" s="615"/>
      <c r="CA19" s="615"/>
      <c r="CB19" s="615"/>
      <c r="CC19" s="615"/>
      <c r="CD19" s="615"/>
      <c r="CE19" s="615"/>
      <c r="CF19" s="615"/>
      <c r="CG19" s="615"/>
      <c r="CH19" s="615"/>
      <c r="CI19" s="615"/>
      <c r="CJ19" s="615"/>
      <c r="CK19" s="615"/>
      <c r="CL19" s="615"/>
      <c r="CM19" s="615"/>
      <c r="CN19" s="615"/>
      <c r="CO19" s="615"/>
      <c r="CP19" s="615"/>
      <c r="CQ19" s="615"/>
      <c r="CR19" s="615"/>
      <c r="CS19" s="615"/>
      <c r="CT19" s="615"/>
      <c r="CU19" s="615"/>
      <c r="CV19" s="615"/>
      <c r="CW19" s="615"/>
      <c r="CX19" s="615"/>
      <c r="CY19" s="615"/>
      <c r="CZ19" s="615"/>
      <c r="DA19" s="615"/>
      <c r="DB19" s="615"/>
      <c r="DC19" s="615"/>
      <c r="DD19" s="615"/>
      <c r="DE19" s="615"/>
      <c r="DF19" s="615"/>
      <c r="DG19" s="615"/>
      <c r="DH19" s="615"/>
      <c r="DI19" s="615"/>
      <c r="DJ19" s="615"/>
      <c r="DK19" s="615"/>
      <c r="DL19" s="615"/>
      <c r="DM19" s="615"/>
      <c r="DN19" s="615"/>
      <c r="DO19" s="615"/>
      <c r="DP19" s="615"/>
      <c r="DQ19" s="615"/>
      <c r="DR19" s="615"/>
      <c r="DS19" s="615"/>
      <c r="DT19" s="615"/>
      <c r="DU19" s="615"/>
      <c r="DV19" s="615"/>
      <c r="DW19" s="615"/>
      <c r="DX19" s="615"/>
      <c r="DY19" s="615"/>
      <c r="DZ19" s="615"/>
      <c r="EA19" s="615"/>
      <c r="EB19" s="615"/>
      <c r="EC19" s="615"/>
      <c r="ED19" s="615"/>
      <c r="EE19" s="615"/>
      <c r="EF19" s="615"/>
      <c r="EG19" s="615"/>
      <c r="EH19" s="615"/>
      <c r="EI19" s="615"/>
      <c r="EJ19" s="615"/>
      <c r="EK19" s="615"/>
      <c r="EL19" s="615"/>
      <c r="EM19" s="615"/>
      <c r="EN19" s="615"/>
      <c r="EO19" s="615"/>
      <c r="EP19" s="615"/>
      <c r="EQ19" s="615"/>
      <c r="ER19" s="615"/>
      <c r="ES19" s="615"/>
      <c r="ET19" s="615"/>
      <c r="EU19" s="615"/>
      <c r="EV19" s="615"/>
      <c r="EW19" s="615"/>
      <c r="EX19" s="615"/>
      <c r="EY19" s="615"/>
      <c r="EZ19" s="615"/>
      <c r="FA19" s="615"/>
      <c r="FB19" s="615"/>
      <c r="FC19" s="615"/>
      <c r="FD19" s="615"/>
      <c r="FE19" s="615"/>
      <c r="FF19" s="615"/>
      <c r="FG19" s="615"/>
      <c r="FH19" s="615"/>
      <c r="FI19" s="615"/>
      <c r="FJ19" s="615"/>
      <c r="FK19" s="615"/>
      <c r="FL19" s="615"/>
      <c r="FM19" s="615"/>
      <c r="FN19" s="615"/>
      <c r="FO19" s="615"/>
      <c r="FP19" s="615"/>
      <c r="FQ19" s="615"/>
      <c r="FR19" s="615"/>
      <c r="FS19" s="615"/>
      <c r="FT19" s="615"/>
      <c r="FU19" s="615"/>
      <c r="FV19" s="615"/>
      <c r="FW19" s="615"/>
      <c r="FX19" s="615"/>
    </row>
    <row r="20" spans="1:180" ht="31.5" customHeight="1" thickTop="1" thickBot="1">
      <c r="A20" s="1216" t="s">
        <v>279</v>
      </c>
      <c r="B20" s="659" t="s">
        <v>65</v>
      </c>
      <c r="C20" s="1126"/>
      <c r="D20" s="645"/>
      <c r="E20" s="126"/>
      <c r="F20" s="126"/>
      <c r="G20" s="126"/>
      <c r="H20" s="126"/>
      <c r="I20" s="126"/>
      <c r="J20" s="126"/>
      <c r="K20" s="660"/>
      <c r="L20" s="1155"/>
      <c r="M20" s="1167">
        <v>0</v>
      </c>
      <c r="N20" s="1160"/>
      <c r="O20" s="1161"/>
      <c r="P20" s="1161"/>
      <c r="Q20" s="1161"/>
      <c r="R20" s="1161"/>
      <c r="S20" s="1161"/>
      <c r="T20" s="1161"/>
      <c r="U20" s="1161"/>
      <c r="V20" s="1164">
        <v>0</v>
      </c>
      <c r="W20" s="661">
        <v>12</v>
      </c>
      <c r="X20" s="153" t="s">
        <v>68</v>
      </c>
      <c r="Y20" s="153"/>
      <c r="Z20" s="154">
        <v>15</v>
      </c>
      <c r="AA20" s="95">
        <f>Z20*W20</f>
        <v>180</v>
      </c>
      <c r="AB20" s="40">
        <v>12.5</v>
      </c>
      <c r="AC20" s="550" t="s">
        <v>290</v>
      </c>
      <c r="AD20" s="662">
        <f>AA20*AB20</f>
        <v>2250</v>
      </c>
      <c r="AE20" s="606">
        <f t="shared" ref="AE20:AE24" si="12">AD20*8.5/100</f>
        <v>191.25</v>
      </c>
      <c r="AF20" s="663">
        <f t="shared" ref="AF20:AF24" si="13">AD20*24.2/100</f>
        <v>544.5</v>
      </c>
      <c r="AG20" s="1086">
        <f>SUM(AD20:AF22)</f>
        <v>4627.9125000000004</v>
      </c>
      <c r="AH20" s="539"/>
      <c r="AI20" s="1153">
        <f>AG20+V20</f>
        <v>4627.9125000000004</v>
      </c>
      <c r="AJ20" s="1138"/>
      <c r="AK20" s="615"/>
      <c r="AL20" s="615"/>
      <c r="AM20" s="615"/>
      <c r="AN20" s="615"/>
      <c r="AO20" s="615"/>
      <c r="AP20" s="615"/>
    </row>
    <row r="21" spans="1:180" ht="31.5" customHeight="1" thickTop="1" thickBot="1">
      <c r="A21" s="1094"/>
      <c r="B21" s="140" t="s">
        <v>66</v>
      </c>
      <c r="C21" s="1126"/>
      <c r="D21" s="645"/>
      <c r="E21" s="126"/>
      <c r="F21" s="126"/>
      <c r="G21" s="126"/>
      <c r="H21" s="126"/>
      <c r="I21" s="126"/>
      <c r="J21" s="126"/>
      <c r="K21" s="660"/>
      <c r="L21" s="1155"/>
      <c r="M21" s="1168"/>
      <c r="N21" s="1160"/>
      <c r="O21" s="1161"/>
      <c r="P21" s="1161"/>
      <c r="Q21" s="1161"/>
      <c r="R21" s="1161"/>
      <c r="S21" s="1161"/>
      <c r="T21" s="1161"/>
      <c r="U21" s="1161"/>
      <c r="V21" s="1165"/>
      <c r="W21" s="664">
        <v>1</v>
      </c>
      <c r="X21" s="122" t="s">
        <v>67</v>
      </c>
      <c r="Y21" s="122"/>
      <c r="Z21" s="124">
        <v>70</v>
      </c>
      <c r="AA21" s="95">
        <f>Z21*W21</f>
        <v>70</v>
      </c>
      <c r="AB21" s="66">
        <v>12.5</v>
      </c>
      <c r="AC21" s="550" t="s">
        <v>290</v>
      </c>
      <c r="AD21" s="640">
        <f>AA21*AB21</f>
        <v>875</v>
      </c>
      <c r="AE21" s="641">
        <f t="shared" si="12"/>
        <v>74.375</v>
      </c>
      <c r="AF21" s="642">
        <f t="shared" si="13"/>
        <v>211.75</v>
      </c>
      <c r="AG21" s="1087"/>
      <c r="AH21" s="539"/>
      <c r="AI21" s="1087"/>
      <c r="AJ21" s="1138"/>
      <c r="AK21" s="615"/>
      <c r="AL21" s="615"/>
      <c r="AM21" s="615"/>
      <c r="AN21" s="615"/>
      <c r="AO21" s="615"/>
      <c r="AP21" s="615"/>
    </row>
    <row r="22" spans="1:180" ht="30.75" customHeight="1" thickTop="1" thickBot="1">
      <c r="A22" s="1217"/>
      <c r="B22" s="619" t="s">
        <v>54</v>
      </c>
      <c r="C22" s="1218"/>
      <c r="D22" s="653"/>
      <c r="E22" s="127"/>
      <c r="F22" s="127"/>
      <c r="G22" s="127"/>
      <c r="H22" s="127"/>
      <c r="I22" s="127"/>
      <c r="J22" s="127"/>
      <c r="K22" s="665"/>
      <c r="L22" s="1156"/>
      <c r="M22" s="1169"/>
      <c r="N22" s="1162"/>
      <c r="O22" s="1163"/>
      <c r="P22" s="1163"/>
      <c r="Q22" s="1163"/>
      <c r="R22" s="1163"/>
      <c r="S22" s="1163"/>
      <c r="T22" s="1163"/>
      <c r="U22" s="1163"/>
      <c r="V22" s="1166"/>
      <c r="W22" s="89">
        <v>1</v>
      </c>
      <c r="X22" s="47" t="s">
        <v>58</v>
      </c>
      <c r="Y22" s="47"/>
      <c r="Z22" s="130">
        <v>25</v>
      </c>
      <c r="AA22" s="95">
        <f>Z22*W22</f>
        <v>25</v>
      </c>
      <c r="AB22" s="48">
        <v>14.5</v>
      </c>
      <c r="AC22" s="550" t="s">
        <v>290</v>
      </c>
      <c r="AD22" s="666">
        <f>AA22*AB22</f>
        <v>362.5</v>
      </c>
      <c r="AE22" s="667">
        <f t="shared" si="12"/>
        <v>30.8125</v>
      </c>
      <c r="AF22" s="668">
        <f t="shared" si="13"/>
        <v>87.724999999999994</v>
      </c>
      <c r="AG22" s="1088"/>
      <c r="AH22" s="669"/>
      <c r="AI22" s="1154"/>
      <c r="AJ22" s="1138"/>
      <c r="AK22" s="670"/>
      <c r="AL22" s="670"/>
      <c r="AM22" s="615"/>
      <c r="AN22" s="615"/>
      <c r="AO22" s="615"/>
      <c r="AP22" s="615"/>
    </row>
    <row r="23" spans="1:180" ht="30.75" customHeight="1" thickTop="1" thickBot="1">
      <c r="A23" s="1131" t="s">
        <v>280</v>
      </c>
      <c r="B23" s="671" t="s">
        <v>274</v>
      </c>
      <c r="C23" s="142"/>
      <c r="D23" s="653"/>
      <c r="E23" s="127"/>
      <c r="F23" s="127"/>
      <c r="G23" s="127"/>
      <c r="H23" s="127"/>
      <c r="I23" s="127"/>
      <c r="J23" s="127"/>
      <c r="K23" s="665"/>
      <c r="L23" s="578"/>
      <c r="M23" s="656">
        <v>5</v>
      </c>
      <c r="N23" s="546"/>
      <c r="O23" s="949" t="s">
        <v>290</v>
      </c>
      <c r="P23" s="110"/>
      <c r="Q23" s="143">
        <v>55</v>
      </c>
      <c r="R23" s="672">
        <v>17.5</v>
      </c>
      <c r="S23" s="673">
        <f>R23*Q23</f>
        <v>962.5</v>
      </c>
      <c r="T23" s="673">
        <f t="shared" ref="T23:T27" si="14">S23*8.5/100</f>
        <v>81.8125</v>
      </c>
      <c r="U23" s="674">
        <f t="shared" ref="U23:U27" si="15">S23*24.2/100</f>
        <v>232.92500000000001</v>
      </c>
      <c r="V23" s="1170">
        <f>SUM(S23:U24)</f>
        <v>1973.9124999999999</v>
      </c>
      <c r="W23" s="86"/>
      <c r="X23" s="142"/>
      <c r="Y23" s="142"/>
      <c r="Z23" s="143"/>
      <c r="AA23" s="95"/>
      <c r="AB23" s="54"/>
      <c r="AC23" s="54"/>
      <c r="AD23" s="675"/>
      <c r="AE23" s="676"/>
      <c r="AF23" s="677"/>
      <c r="AG23" s="678"/>
      <c r="AH23" s="669"/>
      <c r="AI23" s="678"/>
      <c r="AJ23" s="618"/>
      <c r="AK23" s="670"/>
      <c r="AL23" s="670"/>
      <c r="AM23" s="615"/>
      <c r="AN23" s="615"/>
      <c r="AO23" s="615"/>
      <c r="AP23" s="615"/>
    </row>
    <row r="24" spans="1:180" ht="40.5" customHeight="1" thickTop="1" thickBot="1">
      <c r="A24" s="1132"/>
      <c r="B24" s="148" t="s">
        <v>207</v>
      </c>
      <c r="C24" s="148"/>
      <c r="D24" s="462"/>
      <c r="E24" s="679"/>
      <c r="F24" s="462"/>
      <c r="G24" s="462"/>
      <c r="H24" s="680"/>
      <c r="I24" s="681"/>
      <c r="J24" s="680"/>
      <c r="K24" s="682"/>
      <c r="L24" s="683"/>
      <c r="M24" s="684">
        <v>2</v>
      </c>
      <c r="N24" s="148"/>
      <c r="O24" s="949" t="s">
        <v>290</v>
      </c>
      <c r="P24" s="685">
        <v>15</v>
      </c>
      <c r="Q24" s="462">
        <f>P24*M24</f>
        <v>30</v>
      </c>
      <c r="R24" s="686">
        <v>17.5</v>
      </c>
      <c r="S24" s="673">
        <f>R24*Q24</f>
        <v>525</v>
      </c>
      <c r="T24" s="673">
        <f t="shared" si="14"/>
        <v>44.625</v>
      </c>
      <c r="U24" s="674">
        <f t="shared" si="15"/>
        <v>127.05</v>
      </c>
      <c r="V24" s="1171"/>
      <c r="W24" s="419">
        <v>1</v>
      </c>
      <c r="X24" s="463" t="s">
        <v>60</v>
      </c>
      <c r="Y24" s="463"/>
      <c r="Z24" s="462">
        <v>40</v>
      </c>
      <c r="AA24" s="461">
        <f>Z24*W24</f>
        <v>40</v>
      </c>
      <c r="AB24" s="62">
        <v>14.5</v>
      </c>
      <c r="AC24" s="62" t="s">
        <v>290</v>
      </c>
      <c r="AD24" s="687">
        <f>AA24*AB24</f>
        <v>580</v>
      </c>
      <c r="AE24" s="688">
        <f t="shared" si="12"/>
        <v>49.3</v>
      </c>
      <c r="AF24" s="689">
        <f t="shared" si="13"/>
        <v>140.36000000000001</v>
      </c>
      <c r="AG24" s="690">
        <f>SUM(AD24:AF24)</f>
        <v>769.66</v>
      </c>
      <c r="AH24" s="691"/>
      <c r="AI24" s="690">
        <f>AG24+V23</f>
        <v>2743.5724999999998</v>
      </c>
      <c r="AJ24" s="618"/>
      <c r="AK24" s="615"/>
      <c r="AL24" s="615"/>
      <c r="AM24" s="615"/>
      <c r="AN24" s="615"/>
      <c r="AO24" s="615"/>
      <c r="AP24" s="615"/>
      <c r="AQ24" s="615"/>
      <c r="AR24" s="615"/>
      <c r="AS24" s="615"/>
      <c r="AT24" s="615"/>
      <c r="AU24" s="615"/>
      <c r="AV24" s="615"/>
      <c r="AW24" s="615"/>
      <c r="AX24" s="615"/>
      <c r="AY24" s="615"/>
      <c r="AZ24" s="615"/>
      <c r="BA24" s="615"/>
      <c r="BB24" s="615"/>
      <c r="BC24" s="615"/>
      <c r="BD24" s="615"/>
      <c r="BE24" s="615"/>
      <c r="BF24" s="615"/>
      <c r="BG24" s="615"/>
      <c r="BH24" s="615"/>
      <c r="BI24" s="615"/>
      <c r="BJ24" s="615"/>
      <c r="BK24" s="615"/>
      <c r="BL24" s="615"/>
      <c r="BM24" s="615"/>
      <c r="BN24" s="615"/>
      <c r="BO24" s="615"/>
      <c r="BP24" s="615"/>
      <c r="BQ24" s="615"/>
      <c r="BR24" s="615"/>
      <c r="BS24" s="615"/>
      <c r="BT24" s="615"/>
      <c r="BU24" s="615"/>
      <c r="BV24" s="615"/>
      <c r="BW24" s="615"/>
      <c r="BX24" s="615"/>
      <c r="BY24" s="615"/>
      <c r="BZ24" s="615"/>
      <c r="CA24" s="615"/>
      <c r="CB24" s="615"/>
      <c r="CC24" s="615"/>
      <c r="CD24" s="615"/>
      <c r="CE24" s="615"/>
      <c r="CF24" s="615"/>
      <c r="CG24" s="615"/>
      <c r="CH24" s="615"/>
      <c r="CI24" s="615"/>
      <c r="CJ24" s="615"/>
      <c r="CK24" s="615"/>
      <c r="CL24" s="615"/>
      <c r="CM24" s="615"/>
      <c r="CN24" s="615"/>
      <c r="CO24" s="615"/>
      <c r="CP24" s="615"/>
      <c r="CQ24" s="615"/>
      <c r="CR24" s="615"/>
      <c r="CS24" s="615"/>
      <c r="CT24" s="615"/>
      <c r="CU24" s="615"/>
      <c r="CV24" s="615"/>
      <c r="CW24" s="615"/>
      <c r="CX24" s="615"/>
      <c r="CY24" s="615"/>
      <c r="CZ24" s="615"/>
      <c r="DA24" s="615"/>
      <c r="DB24" s="615"/>
      <c r="DC24" s="615"/>
      <c r="DD24" s="615"/>
      <c r="DE24" s="615"/>
      <c r="DF24" s="615"/>
      <c r="DG24" s="615"/>
      <c r="DH24" s="615"/>
      <c r="DI24" s="615"/>
      <c r="DJ24" s="615"/>
      <c r="DK24" s="615"/>
      <c r="DL24" s="615"/>
      <c r="DM24" s="615"/>
      <c r="DN24" s="615"/>
      <c r="DO24" s="615"/>
      <c r="DP24" s="615"/>
      <c r="DQ24" s="615"/>
      <c r="DR24" s="615"/>
      <c r="DS24" s="615"/>
      <c r="DT24" s="615"/>
      <c r="DU24" s="615"/>
      <c r="DV24" s="615"/>
      <c r="DW24" s="615"/>
      <c r="DX24" s="615"/>
      <c r="DY24" s="615"/>
      <c r="DZ24" s="615"/>
      <c r="EA24" s="615"/>
      <c r="EB24" s="615"/>
      <c r="EC24" s="615"/>
      <c r="ED24" s="615"/>
      <c r="EE24" s="615"/>
      <c r="EF24" s="615"/>
      <c r="EG24" s="615"/>
      <c r="EH24" s="615"/>
      <c r="EI24" s="615"/>
      <c r="EJ24" s="615"/>
      <c r="EK24" s="615"/>
      <c r="EL24" s="615"/>
      <c r="EM24" s="615"/>
      <c r="EN24" s="615"/>
      <c r="EO24" s="615"/>
      <c r="EP24" s="615"/>
      <c r="EQ24" s="615"/>
      <c r="ER24" s="615"/>
      <c r="ES24" s="615"/>
      <c r="ET24" s="615"/>
      <c r="EU24" s="615"/>
      <c r="EV24" s="615"/>
      <c r="EW24" s="615"/>
      <c r="EX24" s="615"/>
      <c r="EY24" s="615"/>
      <c r="EZ24" s="615"/>
      <c r="FA24" s="615"/>
      <c r="FB24" s="615"/>
      <c r="FC24" s="615"/>
      <c r="FD24" s="615"/>
      <c r="FE24" s="615"/>
      <c r="FF24" s="615"/>
      <c r="FG24" s="615"/>
      <c r="FH24" s="615"/>
      <c r="FI24" s="615"/>
      <c r="FJ24" s="615"/>
      <c r="FK24" s="615"/>
      <c r="FL24" s="615"/>
      <c r="FM24" s="615"/>
      <c r="FN24" s="615"/>
      <c r="FO24" s="615"/>
      <c r="FP24" s="615"/>
      <c r="FQ24" s="615"/>
      <c r="FR24" s="615"/>
      <c r="FS24" s="615"/>
      <c r="FT24" s="615"/>
      <c r="FU24" s="615"/>
      <c r="FV24" s="615"/>
      <c r="FW24" s="615"/>
      <c r="FX24" s="615"/>
    </row>
    <row r="25" spans="1:180" s="576" customFormat="1" ht="24" customHeight="1" thickTop="1">
      <c r="A25" s="1094" t="s">
        <v>281</v>
      </c>
      <c r="B25" s="1146" t="s">
        <v>265</v>
      </c>
      <c r="C25" s="122"/>
      <c r="D25" s="1134"/>
      <c r="E25" s="1126"/>
      <c r="F25" s="1134"/>
      <c r="G25" s="1134"/>
      <c r="H25" s="1134"/>
      <c r="I25" s="1151"/>
      <c r="J25" s="1149"/>
      <c r="K25" s="1148"/>
      <c r="L25" s="1135"/>
      <c r="M25" s="467">
        <v>1</v>
      </c>
      <c r="N25" s="416"/>
      <c r="O25" s="947"/>
      <c r="P25" s="154">
        <v>0</v>
      </c>
      <c r="Q25" s="692">
        <v>0</v>
      </c>
      <c r="R25" s="693">
        <v>17.5</v>
      </c>
      <c r="S25" s="673">
        <f>R25*Q25</f>
        <v>0</v>
      </c>
      <c r="T25" s="673">
        <f t="shared" si="14"/>
        <v>0</v>
      </c>
      <c r="U25" s="674">
        <f t="shared" si="15"/>
        <v>0</v>
      </c>
      <c r="V25" s="1117">
        <f>SUM(S25:U54)</f>
        <v>13283.27</v>
      </c>
      <c r="W25" s="694"/>
      <c r="X25" s="153"/>
      <c r="Y25" s="153"/>
      <c r="Z25" s="154"/>
      <c r="AA25" s="80"/>
      <c r="AB25" s="40"/>
      <c r="AC25" s="40"/>
      <c r="AD25" s="662"/>
      <c r="AE25" s="606"/>
      <c r="AF25" s="695"/>
      <c r="AG25" s="1086">
        <f>SUM(AD25:AF54)</f>
        <v>4743.3615</v>
      </c>
      <c r="AH25" s="539"/>
      <c r="AI25" s="1086">
        <f>V25+AG25</f>
        <v>18026.6315</v>
      </c>
      <c r="AJ25" s="1133"/>
      <c r="AK25" s="575"/>
      <c r="AL25" s="575"/>
      <c r="AM25" s="575"/>
      <c r="AN25" s="575"/>
      <c r="AO25" s="575"/>
      <c r="AP25" s="575"/>
    </row>
    <row r="26" spans="1:180" s="576" customFormat="1" ht="30.75" customHeight="1">
      <c r="A26" s="1094"/>
      <c r="B26" s="1146"/>
      <c r="C26" s="122"/>
      <c r="D26" s="1134"/>
      <c r="E26" s="1126"/>
      <c r="F26" s="1134"/>
      <c r="G26" s="1134"/>
      <c r="H26" s="1134"/>
      <c r="I26" s="1151"/>
      <c r="J26" s="1149"/>
      <c r="K26" s="1148"/>
      <c r="L26" s="1136"/>
      <c r="M26" s="467"/>
      <c r="N26" s="416"/>
      <c r="O26" s="947"/>
      <c r="P26" s="154"/>
      <c r="Q26" s="692"/>
      <c r="R26" s="693"/>
      <c r="S26" s="673"/>
      <c r="T26" s="673"/>
      <c r="U26" s="674"/>
      <c r="V26" s="1118"/>
      <c r="W26" s="442">
        <v>6</v>
      </c>
      <c r="X26" s="153" t="s">
        <v>0</v>
      </c>
      <c r="Y26" s="153"/>
      <c r="Z26" s="154">
        <v>6</v>
      </c>
      <c r="AA26" s="9">
        <f>Z26*W26</f>
        <v>36</v>
      </c>
      <c r="AB26" s="40">
        <v>14.5</v>
      </c>
      <c r="AC26" s="40" t="s">
        <v>292</v>
      </c>
      <c r="AD26" s="603">
        <f>AA26*AB26</f>
        <v>522</v>
      </c>
      <c r="AE26" s="604">
        <f t="shared" ref="AE26:AE28" si="16">AD26*8.5/100</f>
        <v>44.37</v>
      </c>
      <c r="AF26" s="696">
        <f t="shared" ref="AF26:AF28" si="17">AD26*24.2/100</f>
        <v>126.324</v>
      </c>
      <c r="AG26" s="1087"/>
      <c r="AH26" s="539"/>
      <c r="AI26" s="1087"/>
      <c r="AJ26" s="1133"/>
      <c r="AK26" s="575"/>
      <c r="AL26" s="575"/>
      <c r="AM26" s="575"/>
      <c r="AN26" s="575"/>
      <c r="AO26" s="575"/>
      <c r="AP26" s="575"/>
    </row>
    <row r="27" spans="1:180" ht="31.5" customHeight="1">
      <c r="A27" s="1094"/>
      <c r="B27" s="1147"/>
      <c r="C27" s="122"/>
      <c r="D27" s="1097"/>
      <c r="E27" s="1090"/>
      <c r="F27" s="1097"/>
      <c r="G27" s="1097"/>
      <c r="H27" s="1097"/>
      <c r="I27" s="1152"/>
      <c r="J27" s="1150"/>
      <c r="K27" s="1105"/>
      <c r="L27" s="1136"/>
      <c r="M27" s="468">
        <v>4</v>
      </c>
      <c r="N27" s="10"/>
      <c r="O27" s="945"/>
      <c r="P27" s="73">
        <v>0</v>
      </c>
      <c r="Q27" s="697">
        <f t="shared" ref="Q27:Q28" si="18">P27*M27</f>
        <v>0</v>
      </c>
      <c r="R27" s="591">
        <v>35</v>
      </c>
      <c r="S27" s="592">
        <f t="shared" ref="S27:S47" si="19">R27*Q27</f>
        <v>0</v>
      </c>
      <c r="T27" s="592">
        <f t="shared" si="14"/>
        <v>0</v>
      </c>
      <c r="U27" s="638">
        <f t="shared" si="15"/>
        <v>0</v>
      </c>
      <c r="V27" s="1118"/>
      <c r="W27" s="442">
        <v>7</v>
      </c>
      <c r="X27" s="10" t="s">
        <v>0</v>
      </c>
      <c r="Y27" s="10"/>
      <c r="Z27" s="73">
        <v>15</v>
      </c>
      <c r="AA27" s="9">
        <f>Z27*W27</f>
        <v>105</v>
      </c>
      <c r="AB27" s="34">
        <v>12.5</v>
      </c>
      <c r="AC27" s="40" t="s">
        <v>291</v>
      </c>
      <c r="AD27" s="603">
        <f>AA27*AB27</f>
        <v>1312.5</v>
      </c>
      <c r="AE27" s="604">
        <f t="shared" si="16"/>
        <v>111.5625</v>
      </c>
      <c r="AF27" s="696">
        <f t="shared" si="17"/>
        <v>317.625</v>
      </c>
      <c r="AG27" s="1087"/>
      <c r="AH27" s="539"/>
      <c r="AI27" s="1087"/>
      <c r="AJ27" s="1133"/>
      <c r="AK27" s="615"/>
      <c r="AL27" s="615"/>
      <c r="AM27" s="615"/>
      <c r="AN27" s="615"/>
      <c r="AO27" s="615"/>
      <c r="AP27" s="615"/>
    </row>
    <row r="28" spans="1:180" ht="31.5" customHeight="1">
      <c r="A28" s="1094"/>
      <c r="B28" s="1089" t="s">
        <v>17</v>
      </c>
      <c r="C28" s="122"/>
      <c r="D28" s="1096"/>
      <c r="E28" s="1089"/>
      <c r="F28" s="1098"/>
      <c r="G28" s="1100"/>
      <c r="H28" s="1102"/>
      <c r="I28" s="1096"/>
      <c r="J28" s="1096"/>
      <c r="K28" s="1104"/>
      <c r="L28" s="1136"/>
      <c r="M28" s="468">
        <v>1</v>
      </c>
      <c r="N28" s="698"/>
      <c r="O28" s="698" t="s">
        <v>290</v>
      </c>
      <c r="P28" s="73">
        <v>5</v>
      </c>
      <c r="Q28" s="697">
        <f t="shared" si="18"/>
        <v>5</v>
      </c>
      <c r="R28" s="591">
        <v>17.5</v>
      </c>
      <c r="S28" s="592">
        <f t="shared" si="19"/>
        <v>87.5</v>
      </c>
      <c r="T28" s="592">
        <f>S28*8.5/100</f>
        <v>7.4375</v>
      </c>
      <c r="U28" s="638">
        <f>S28*24.2/100</f>
        <v>21.175000000000001</v>
      </c>
      <c r="V28" s="1118"/>
      <c r="W28" s="442">
        <v>5</v>
      </c>
      <c r="X28" s="10" t="s">
        <v>57</v>
      </c>
      <c r="Y28" s="10"/>
      <c r="Z28" s="73">
        <v>15</v>
      </c>
      <c r="AA28" s="9">
        <f>Z28*W28</f>
        <v>75</v>
      </c>
      <c r="AB28" s="34">
        <v>14.5</v>
      </c>
      <c r="AC28" s="40" t="s">
        <v>291</v>
      </c>
      <c r="AD28" s="603">
        <f>AA28*AB28</f>
        <v>1087.5</v>
      </c>
      <c r="AE28" s="604">
        <f t="shared" si="16"/>
        <v>92.4375</v>
      </c>
      <c r="AF28" s="696">
        <f t="shared" si="17"/>
        <v>263.17500000000001</v>
      </c>
      <c r="AG28" s="1087"/>
      <c r="AH28" s="539"/>
      <c r="AI28" s="1087"/>
      <c r="AJ28" s="1133"/>
      <c r="AK28" s="614"/>
      <c r="AL28" s="615"/>
      <c r="AM28" s="615"/>
      <c r="AN28" s="615"/>
      <c r="AO28" s="615"/>
      <c r="AP28" s="615"/>
    </row>
    <row r="29" spans="1:180" ht="21" customHeight="1">
      <c r="A29" s="1094"/>
      <c r="B29" s="1090"/>
      <c r="C29" s="122"/>
      <c r="D29" s="1097"/>
      <c r="E29" s="1090"/>
      <c r="F29" s="1099"/>
      <c r="G29" s="1101"/>
      <c r="H29" s="1103"/>
      <c r="I29" s="1097"/>
      <c r="J29" s="1097"/>
      <c r="K29" s="1105"/>
      <c r="L29" s="1136"/>
      <c r="M29" s="469">
        <v>5</v>
      </c>
      <c r="N29" s="10"/>
      <c r="O29" s="698" t="s">
        <v>290</v>
      </c>
      <c r="P29" s="73">
        <v>10</v>
      </c>
      <c r="Q29" s="697">
        <f>P29*M29</f>
        <v>50</v>
      </c>
      <c r="R29" s="591">
        <v>17.5</v>
      </c>
      <c r="S29" s="592">
        <f t="shared" si="19"/>
        <v>875</v>
      </c>
      <c r="T29" s="592">
        <f>S29*8.5/100</f>
        <v>74.375</v>
      </c>
      <c r="U29" s="638">
        <f>S29*24.2/100</f>
        <v>211.75</v>
      </c>
      <c r="V29" s="1118"/>
      <c r="W29" s="443">
        <v>3</v>
      </c>
      <c r="X29" s="152" t="s">
        <v>56</v>
      </c>
      <c r="Y29" s="140"/>
      <c r="Z29" s="123">
        <v>15</v>
      </c>
      <c r="AA29" s="92">
        <f>Z29*W29</f>
        <v>45</v>
      </c>
      <c r="AB29" s="93">
        <v>14.5</v>
      </c>
      <c r="AC29" s="40" t="s">
        <v>291</v>
      </c>
      <c r="AD29" s="699">
        <f>AA29*AB29</f>
        <v>652.5</v>
      </c>
      <c r="AE29" s="700">
        <f t="shared" ref="AE29" si="20">AD29*8.5/100</f>
        <v>55.462499999999999</v>
      </c>
      <c r="AF29" s="701">
        <f t="shared" ref="AF29" si="21">AD29*24.2/100</f>
        <v>157.905</v>
      </c>
      <c r="AG29" s="1087"/>
      <c r="AH29" s="539"/>
      <c r="AI29" s="1087"/>
      <c r="AJ29" s="1133"/>
      <c r="AK29" s="614"/>
      <c r="AL29" s="615"/>
      <c r="AM29" s="615"/>
      <c r="AN29" s="615"/>
      <c r="AO29" s="615"/>
      <c r="AP29" s="615"/>
    </row>
    <row r="30" spans="1:180" ht="19.5" customHeight="1">
      <c r="A30" s="1094"/>
      <c r="B30" s="1106" t="s">
        <v>266</v>
      </c>
      <c r="C30" s="122"/>
      <c r="D30" s="697"/>
      <c r="E30" s="10"/>
      <c r="F30" s="697"/>
      <c r="G30" s="697"/>
      <c r="H30" s="697"/>
      <c r="I30" s="702"/>
      <c r="J30" s="697"/>
      <c r="K30" s="703"/>
      <c r="L30" s="1136"/>
      <c r="M30" s="469">
        <v>1</v>
      </c>
      <c r="N30" s="152"/>
      <c r="O30" s="698" t="s">
        <v>290</v>
      </c>
      <c r="P30" s="73">
        <v>0</v>
      </c>
      <c r="Q30" s="697">
        <v>0</v>
      </c>
      <c r="R30" s="591">
        <v>17.5</v>
      </c>
      <c r="S30" s="592">
        <f t="shared" si="19"/>
        <v>0</v>
      </c>
      <c r="T30" s="592">
        <f>S30*8.5/100</f>
        <v>0</v>
      </c>
      <c r="U30" s="638">
        <f>S30*24.2/100</f>
        <v>0</v>
      </c>
      <c r="V30" s="1118"/>
      <c r="W30" s="444"/>
      <c r="X30" s="105"/>
      <c r="Y30" s="105"/>
      <c r="Z30" s="128"/>
      <c r="AA30" s="106"/>
      <c r="AB30" s="107"/>
      <c r="AC30" s="107"/>
      <c r="AD30" s="704"/>
      <c r="AE30" s="705"/>
      <c r="AF30" s="705"/>
      <c r="AG30" s="1087"/>
      <c r="AH30" s="539"/>
      <c r="AI30" s="1087"/>
      <c r="AJ30" s="1133"/>
      <c r="AK30" s="614"/>
      <c r="AL30" s="615"/>
      <c r="AM30" s="615"/>
      <c r="AN30" s="615"/>
      <c r="AO30" s="615"/>
      <c r="AP30" s="615"/>
    </row>
    <row r="31" spans="1:180" ht="21" customHeight="1">
      <c r="A31" s="1094"/>
      <c r="B31" s="1107"/>
      <c r="C31" s="122"/>
      <c r="D31" s="697"/>
      <c r="E31" s="10"/>
      <c r="F31" s="697"/>
      <c r="G31" s="697"/>
      <c r="H31" s="697"/>
      <c r="I31" s="702"/>
      <c r="J31" s="697"/>
      <c r="K31" s="703"/>
      <c r="L31" s="1136"/>
      <c r="M31" s="469">
        <v>0</v>
      </c>
      <c r="N31" s="10"/>
      <c r="O31" s="698" t="s">
        <v>290</v>
      </c>
      <c r="P31" s="73">
        <v>0</v>
      </c>
      <c r="Q31" s="697">
        <f>P31*M31</f>
        <v>0</v>
      </c>
      <c r="R31" s="591">
        <v>0</v>
      </c>
      <c r="S31" s="592">
        <f t="shared" si="19"/>
        <v>0</v>
      </c>
      <c r="T31" s="592">
        <f>S31*8.5/100</f>
        <v>0</v>
      </c>
      <c r="U31" s="638">
        <f>S31*24.2/100</f>
        <v>0</v>
      </c>
      <c r="V31" s="1118"/>
      <c r="W31" s="426"/>
      <c r="X31" s="96"/>
      <c r="Y31" s="96"/>
      <c r="Z31" s="126"/>
      <c r="AA31" s="97"/>
      <c r="AB31" s="98"/>
      <c r="AC31" s="98"/>
      <c r="AD31" s="608"/>
      <c r="AE31" s="145"/>
      <c r="AF31" s="145"/>
      <c r="AG31" s="1087"/>
      <c r="AH31" s="539"/>
      <c r="AI31" s="1087"/>
      <c r="AJ31" s="1133"/>
      <c r="AK31" s="614"/>
      <c r="AL31" s="615"/>
      <c r="AM31" s="615"/>
      <c r="AN31" s="615"/>
      <c r="AO31" s="615"/>
      <c r="AP31" s="615"/>
    </row>
    <row r="32" spans="1:180" ht="21" customHeight="1">
      <c r="A32" s="1094"/>
      <c r="B32" s="706" t="s">
        <v>18</v>
      </c>
      <c r="C32" s="122"/>
      <c r="D32" s="697"/>
      <c r="E32" s="697"/>
      <c r="F32" s="697"/>
      <c r="G32" s="697"/>
      <c r="H32" s="697"/>
      <c r="I32" s="702"/>
      <c r="J32" s="697"/>
      <c r="K32" s="707"/>
      <c r="L32" s="1136"/>
      <c r="M32" s="469">
        <v>1</v>
      </c>
      <c r="N32" s="8"/>
      <c r="O32" s="698" t="s">
        <v>290</v>
      </c>
      <c r="P32" s="9">
        <v>5</v>
      </c>
      <c r="Q32" s="697">
        <f t="shared" ref="Q32:Q36" si="22">P32*M32</f>
        <v>5</v>
      </c>
      <c r="R32" s="591">
        <v>17.5</v>
      </c>
      <c r="S32" s="592">
        <f t="shared" si="19"/>
        <v>87.5</v>
      </c>
      <c r="T32" s="592">
        <f t="shared" ref="T32:T33" si="23">S32*8.5/100</f>
        <v>7.4375</v>
      </c>
      <c r="U32" s="638">
        <f t="shared" ref="U32:U33" si="24">S32*24.2/100</f>
        <v>21.175000000000001</v>
      </c>
      <c r="V32" s="1118"/>
      <c r="W32" s="445"/>
      <c r="X32" s="96"/>
      <c r="Y32" s="96"/>
      <c r="Z32" s="126"/>
      <c r="AA32" s="97"/>
      <c r="AB32" s="98"/>
      <c r="AC32" s="98"/>
      <c r="AD32" s="608"/>
      <c r="AE32" s="145"/>
      <c r="AF32" s="145"/>
      <c r="AG32" s="1087"/>
      <c r="AH32" s="539"/>
      <c r="AI32" s="1087"/>
      <c r="AJ32" s="1133"/>
      <c r="AK32" s="615"/>
      <c r="AL32" s="615"/>
      <c r="AM32" s="615"/>
      <c r="AN32" s="615"/>
      <c r="AO32" s="615"/>
      <c r="AP32" s="615"/>
    </row>
    <row r="33" spans="1:180" ht="24" customHeight="1">
      <c r="A33" s="1094"/>
      <c r="B33" s="587" t="s">
        <v>46</v>
      </c>
      <c r="C33" s="122"/>
      <c r="D33" s="697"/>
      <c r="E33" s="697"/>
      <c r="F33" s="697"/>
      <c r="G33" s="697"/>
      <c r="H33" s="697"/>
      <c r="I33" s="697"/>
      <c r="J33" s="697"/>
      <c r="K33" s="707"/>
      <c r="L33" s="1136"/>
      <c r="M33" s="469">
        <v>2</v>
      </c>
      <c r="N33" s="8"/>
      <c r="O33" s="698" t="s">
        <v>290</v>
      </c>
      <c r="P33" s="9">
        <v>10</v>
      </c>
      <c r="Q33" s="697">
        <f t="shared" si="22"/>
        <v>20</v>
      </c>
      <c r="R33" s="591">
        <v>17.5</v>
      </c>
      <c r="S33" s="592">
        <f t="shared" si="19"/>
        <v>350</v>
      </c>
      <c r="T33" s="592">
        <f t="shared" si="23"/>
        <v>29.75</v>
      </c>
      <c r="U33" s="638">
        <f t="shared" si="24"/>
        <v>84.7</v>
      </c>
      <c r="V33" s="1118"/>
      <c r="W33" s="445"/>
      <c r="X33" s="96"/>
      <c r="Y33" s="96"/>
      <c r="Z33" s="126"/>
      <c r="AA33" s="97"/>
      <c r="AB33" s="98"/>
      <c r="AC33" s="98"/>
      <c r="AD33" s="608"/>
      <c r="AE33" s="145"/>
      <c r="AF33" s="145"/>
      <c r="AG33" s="1087"/>
      <c r="AH33" s="539"/>
      <c r="AI33" s="1087"/>
      <c r="AJ33" s="1133"/>
      <c r="AK33" s="615"/>
      <c r="AL33" s="615"/>
      <c r="AM33" s="615"/>
      <c r="AN33" s="615"/>
      <c r="AO33" s="615"/>
      <c r="AP33" s="615"/>
    </row>
    <row r="34" spans="1:180" ht="21" customHeight="1">
      <c r="A34" s="1094"/>
      <c r="B34" s="10" t="s">
        <v>47</v>
      </c>
      <c r="C34" s="708"/>
      <c r="D34" s="73"/>
      <c r="E34" s="10"/>
      <c r="F34" s="1120"/>
      <c r="G34" s="1121"/>
      <c r="H34" s="1122"/>
      <c r="I34" s="709"/>
      <c r="J34" s="73"/>
      <c r="K34" s="707"/>
      <c r="L34" s="1136"/>
      <c r="M34" s="468">
        <v>1</v>
      </c>
      <c r="N34" s="153"/>
      <c r="O34" s="698" t="s">
        <v>290</v>
      </c>
      <c r="P34" s="710">
        <v>5</v>
      </c>
      <c r="Q34" s="692">
        <f t="shared" si="22"/>
        <v>5</v>
      </c>
      <c r="R34" s="693">
        <v>17.5</v>
      </c>
      <c r="S34" s="673">
        <f t="shared" si="19"/>
        <v>87.5</v>
      </c>
      <c r="T34" s="673">
        <f t="shared" ref="T34:T35" si="25">S34*8.5/100</f>
        <v>7.4375</v>
      </c>
      <c r="U34" s="674">
        <f t="shared" ref="U34:U42" si="26">S34*24.2/100</f>
        <v>21.175000000000001</v>
      </c>
      <c r="V34" s="1118"/>
      <c r="W34" s="445"/>
      <c r="X34" s="96"/>
      <c r="Y34" s="96"/>
      <c r="Z34" s="126"/>
      <c r="AA34" s="97"/>
      <c r="AB34" s="98"/>
      <c r="AC34" s="98"/>
      <c r="AD34" s="608"/>
      <c r="AE34" s="145"/>
      <c r="AF34" s="145"/>
      <c r="AG34" s="1087"/>
      <c r="AH34" s="539"/>
      <c r="AI34" s="1087"/>
      <c r="AJ34" s="1133"/>
      <c r="AK34" s="615"/>
      <c r="AL34" s="615"/>
      <c r="AM34" s="615"/>
      <c r="AN34" s="615"/>
      <c r="AO34" s="615"/>
      <c r="AP34" s="615"/>
    </row>
    <row r="35" spans="1:180" ht="21" customHeight="1">
      <c r="A35" s="1094"/>
      <c r="B35" s="1089" t="s">
        <v>272</v>
      </c>
      <c r="C35" s="711"/>
      <c r="D35" s="73"/>
      <c r="E35" s="10"/>
      <c r="F35" s="712"/>
      <c r="G35" s="713"/>
      <c r="H35" s="468"/>
      <c r="I35" s="709"/>
      <c r="J35" s="73"/>
      <c r="K35" s="707"/>
      <c r="L35" s="1136"/>
      <c r="M35" s="468">
        <v>3</v>
      </c>
      <c r="N35" s="153"/>
      <c r="O35" s="698" t="s">
        <v>290</v>
      </c>
      <c r="P35" s="710">
        <v>6</v>
      </c>
      <c r="Q35" s="692">
        <f t="shared" si="22"/>
        <v>18</v>
      </c>
      <c r="R35" s="693">
        <v>17.5</v>
      </c>
      <c r="S35" s="673">
        <f t="shared" si="19"/>
        <v>315</v>
      </c>
      <c r="T35" s="673">
        <f t="shared" si="25"/>
        <v>26.774999999999999</v>
      </c>
      <c r="U35" s="674">
        <f t="shared" si="26"/>
        <v>76.23</v>
      </c>
      <c r="V35" s="1118"/>
      <c r="W35" s="445"/>
      <c r="X35" s="96"/>
      <c r="Y35" s="96"/>
      <c r="Z35" s="126"/>
      <c r="AA35" s="97"/>
      <c r="AB35" s="98"/>
      <c r="AC35" s="98"/>
      <c r="AD35" s="608"/>
      <c r="AE35" s="145"/>
      <c r="AF35" s="145"/>
      <c r="AG35" s="1087"/>
      <c r="AH35" s="539"/>
      <c r="AI35" s="1087"/>
      <c r="AJ35" s="1133"/>
      <c r="AK35" s="615"/>
      <c r="AL35" s="615"/>
      <c r="AM35" s="615"/>
      <c r="AN35" s="615"/>
      <c r="AO35" s="615"/>
      <c r="AP35" s="615"/>
    </row>
    <row r="36" spans="1:180" ht="48" customHeight="1">
      <c r="A36" s="1094"/>
      <c r="B36" s="1128"/>
      <c r="C36" s="714"/>
      <c r="D36" s="73"/>
      <c r="E36" s="10"/>
      <c r="F36" s="73"/>
      <c r="G36" s="73"/>
      <c r="H36" s="73"/>
      <c r="I36" s="709"/>
      <c r="J36" s="73"/>
      <c r="K36" s="703"/>
      <c r="L36" s="1136"/>
      <c r="M36" s="468">
        <v>12</v>
      </c>
      <c r="N36" s="153"/>
      <c r="O36" s="698" t="s">
        <v>290</v>
      </c>
      <c r="P36" s="710">
        <v>6</v>
      </c>
      <c r="Q36" s="692">
        <f t="shared" si="22"/>
        <v>72</v>
      </c>
      <c r="R36" s="693">
        <v>17.5</v>
      </c>
      <c r="S36" s="673">
        <f t="shared" si="19"/>
        <v>1260</v>
      </c>
      <c r="T36" s="673">
        <f t="shared" ref="T36" si="27">S36*8.5/100</f>
        <v>107.1</v>
      </c>
      <c r="U36" s="674">
        <f t="shared" ref="U36" si="28">S36*24.2/100</f>
        <v>304.92</v>
      </c>
      <c r="V36" s="1118"/>
      <c r="W36" s="445"/>
      <c r="X36" s="96"/>
      <c r="Y36" s="96"/>
      <c r="Z36" s="126"/>
      <c r="AA36" s="97"/>
      <c r="AB36" s="98"/>
      <c r="AC36" s="98"/>
      <c r="AD36" s="608"/>
      <c r="AE36" s="145"/>
      <c r="AF36" s="145"/>
      <c r="AG36" s="1087"/>
      <c r="AH36" s="539"/>
      <c r="AI36" s="1087"/>
      <c r="AJ36" s="1133"/>
      <c r="AK36" s="615"/>
      <c r="AL36" s="615"/>
      <c r="AM36" s="615"/>
      <c r="AN36" s="615"/>
      <c r="AO36" s="615"/>
      <c r="AP36" s="615"/>
    </row>
    <row r="37" spans="1:180" ht="21" customHeight="1">
      <c r="A37" s="1094"/>
      <c r="B37" s="10" t="s">
        <v>48</v>
      </c>
      <c r="C37" s="714"/>
      <c r="D37" s="73"/>
      <c r="E37" s="10"/>
      <c r="F37" s="712"/>
      <c r="G37" s="73"/>
      <c r="H37" s="73"/>
      <c r="I37" s="709"/>
      <c r="J37" s="73"/>
      <c r="K37" s="703"/>
      <c r="L37" s="1136"/>
      <c r="M37" s="468">
        <v>2</v>
      </c>
      <c r="N37" s="153"/>
      <c r="O37" s="698" t="s">
        <v>290</v>
      </c>
      <c r="P37" s="710">
        <v>5</v>
      </c>
      <c r="Q37" s="692">
        <f t="shared" ref="Q37:Q40" si="29">P37*M37</f>
        <v>10</v>
      </c>
      <c r="R37" s="693">
        <v>17.5</v>
      </c>
      <c r="S37" s="673">
        <f t="shared" si="19"/>
        <v>175</v>
      </c>
      <c r="T37" s="673">
        <f t="shared" ref="T37:T44" si="30">S37*8.5/100</f>
        <v>14.875</v>
      </c>
      <c r="U37" s="674">
        <f t="shared" ref="U37" si="31">S37*24.2/100</f>
        <v>42.35</v>
      </c>
      <c r="V37" s="1118"/>
      <c r="W37" s="445"/>
      <c r="X37" s="96"/>
      <c r="Y37" s="96"/>
      <c r="Z37" s="126"/>
      <c r="AA37" s="97"/>
      <c r="AB37" s="98"/>
      <c r="AC37" s="98"/>
      <c r="AD37" s="608"/>
      <c r="AE37" s="145"/>
      <c r="AF37" s="145"/>
      <c r="AG37" s="1087"/>
      <c r="AH37" s="539"/>
      <c r="AI37" s="1087"/>
      <c r="AJ37" s="1133"/>
      <c r="AK37" s="615"/>
      <c r="AL37" s="615"/>
      <c r="AM37" s="615"/>
      <c r="AN37" s="615"/>
      <c r="AO37" s="615"/>
      <c r="AP37" s="615"/>
    </row>
    <row r="38" spans="1:180" ht="21" customHeight="1">
      <c r="A38" s="1094"/>
      <c r="B38" s="10" t="s">
        <v>201</v>
      </c>
      <c r="C38" s="714"/>
      <c r="D38" s="73"/>
      <c r="E38" s="10"/>
      <c r="F38" s="712"/>
      <c r="G38" s="713"/>
      <c r="H38" s="468"/>
      <c r="I38" s="709"/>
      <c r="J38" s="73"/>
      <c r="K38" s="703"/>
      <c r="L38" s="1136"/>
      <c r="M38" s="468">
        <v>1</v>
      </c>
      <c r="N38" s="153"/>
      <c r="O38" s="698" t="s">
        <v>290</v>
      </c>
      <c r="P38" s="710">
        <v>5</v>
      </c>
      <c r="Q38" s="692">
        <f t="shared" si="29"/>
        <v>5</v>
      </c>
      <c r="R38" s="693">
        <v>17.5</v>
      </c>
      <c r="S38" s="673">
        <f t="shared" si="19"/>
        <v>87.5</v>
      </c>
      <c r="T38" s="673">
        <f t="shared" si="30"/>
        <v>7.4375</v>
      </c>
      <c r="U38" s="674">
        <f t="shared" ref="U38" si="32">S38*24.2/100</f>
        <v>21.175000000000001</v>
      </c>
      <c r="V38" s="1118"/>
      <c r="W38" s="445"/>
      <c r="X38" s="96"/>
      <c r="Y38" s="96"/>
      <c r="Z38" s="126"/>
      <c r="AA38" s="97"/>
      <c r="AB38" s="98"/>
      <c r="AC38" s="98"/>
      <c r="AD38" s="608"/>
      <c r="AE38" s="145"/>
      <c r="AF38" s="145"/>
      <c r="AG38" s="1087"/>
      <c r="AH38" s="539"/>
      <c r="AI38" s="1087"/>
      <c r="AJ38" s="1133"/>
      <c r="AK38" s="615"/>
      <c r="AL38" s="615"/>
      <c r="AM38" s="615"/>
      <c r="AN38" s="615"/>
      <c r="AO38" s="615"/>
      <c r="AP38" s="615"/>
    </row>
    <row r="39" spans="1:180" ht="21" customHeight="1">
      <c r="A39" s="1094"/>
      <c r="B39" s="1089" t="s">
        <v>230</v>
      </c>
      <c r="C39" s="714"/>
      <c r="D39" s="73"/>
      <c r="E39" s="10"/>
      <c r="F39" s="712"/>
      <c r="G39" s="713"/>
      <c r="H39" s="468"/>
      <c r="I39" s="709"/>
      <c r="J39" s="73"/>
      <c r="K39" s="703"/>
      <c r="L39" s="1136"/>
      <c r="M39" s="468">
        <v>2</v>
      </c>
      <c r="N39" s="153"/>
      <c r="O39" s="698" t="s">
        <v>290</v>
      </c>
      <c r="P39" s="710">
        <v>5</v>
      </c>
      <c r="Q39" s="692">
        <f t="shared" ref="Q39" si="33">P39*M39</f>
        <v>10</v>
      </c>
      <c r="R39" s="693">
        <v>17.5</v>
      </c>
      <c r="S39" s="673">
        <f t="shared" si="19"/>
        <v>175</v>
      </c>
      <c r="T39" s="673">
        <f t="shared" ref="T39" si="34">S39*8.5/100</f>
        <v>14.875</v>
      </c>
      <c r="U39" s="674">
        <f t="shared" ref="U39" si="35">S39*24.2/100</f>
        <v>42.35</v>
      </c>
      <c r="V39" s="1118"/>
      <c r="W39" s="445"/>
      <c r="X39" s="96"/>
      <c r="Y39" s="96"/>
      <c r="Z39" s="126"/>
      <c r="AA39" s="97"/>
      <c r="AB39" s="98"/>
      <c r="AC39" s="98"/>
      <c r="AD39" s="608"/>
      <c r="AE39" s="145"/>
      <c r="AF39" s="145"/>
      <c r="AG39" s="1087"/>
      <c r="AH39" s="539"/>
      <c r="AI39" s="1087"/>
      <c r="AJ39" s="1133"/>
      <c r="AK39" s="615"/>
      <c r="AL39" s="615"/>
      <c r="AM39" s="615"/>
      <c r="AN39" s="615"/>
      <c r="AO39" s="615"/>
      <c r="AP39" s="615"/>
    </row>
    <row r="40" spans="1:180" ht="33.75" customHeight="1">
      <c r="A40" s="1094"/>
      <c r="B40" s="1125"/>
      <c r="C40" s="714"/>
      <c r="D40" s="73"/>
      <c r="E40" s="10"/>
      <c r="F40" s="712"/>
      <c r="G40" s="713"/>
      <c r="H40" s="468"/>
      <c r="I40" s="709"/>
      <c r="J40" s="73"/>
      <c r="K40" s="703"/>
      <c r="L40" s="1136"/>
      <c r="M40" s="468">
        <v>2</v>
      </c>
      <c r="N40" s="153"/>
      <c r="O40" s="945" t="s">
        <v>295</v>
      </c>
      <c r="P40" s="710">
        <v>5</v>
      </c>
      <c r="Q40" s="692">
        <f t="shared" si="29"/>
        <v>10</v>
      </c>
      <c r="R40" s="951">
        <v>35</v>
      </c>
      <c r="S40" s="952">
        <f t="shared" si="19"/>
        <v>350</v>
      </c>
      <c r="T40" s="673">
        <f t="shared" si="30"/>
        <v>29.75</v>
      </c>
      <c r="U40" s="674">
        <f t="shared" ref="U40:U41" si="36">S40*24.2/100</f>
        <v>84.7</v>
      </c>
      <c r="V40" s="1118"/>
      <c r="W40" s="445"/>
      <c r="X40" s="96"/>
      <c r="Y40" s="96"/>
      <c r="Z40" s="126"/>
      <c r="AA40" s="97"/>
      <c r="AB40" s="98"/>
      <c r="AC40" s="98"/>
      <c r="AD40" s="608"/>
      <c r="AE40" s="145"/>
      <c r="AF40" s="145"/>
      <c r="AG40" s="1087"/>
      <c r="AH40" s="539"/>
      <c r="AI40" s="1087"/>
      <c r="AJ40" s="1133"/>
      <c r="AK40" s="615"/>
      <c r="AL40" s="615"/>
      <c r="AM40" s="615"/>
      <c r="AN40" s="615"/>
      <c r="AO40" s="615"/>
      <c r="AP40" s="615"/>
    </row>
    <row r="41" spans="1:180" ht="36" customHeight="1">
      <c r="A41" s="1094"/>
      <c r="B41" s="1089" t="s">
        <v>231</v>
      </c>
      <c r="C41" s="714"/>
      <c r="D41" s="73"/>
      <c r="E41" s="10"/>
      <c r="F41" s="712"/>
      <c r="G41" s="713"/>
      <c r="H41" s="468"/>
      <c r="I41" s="709"/>
      <c r="J41" s="73"/>
      <c r="K41" s="703"/>
      <c r="L41" s="1136"/>
      <c r="M41" s="468">
        <v>2</v>
      </c>
      <c r="N41" s="153"/>
      <c r="O41" s="944" t="s">
        <v>296</v>
      </c>
      <c r="P41" s="710">
        <v>2</v>
      </c>
      <c r="Q41" s="154">
        <f t="shared" ref="Q41" si="37">M41*P41</f>
        <v>4</v>
      </c>
      <c r="R41" s="693">
        <v>35</v>
      </c>
      <c r="S41" s="952">
        <f t="shared" si="19"/>
        <v>140</v>
      </c>
      <c r="T41" s="673">
        <f t="shared" ref="T41" si="38">S41*8.5/100</f>
        <v>11.9</v>
      </c>
      <c r="U41" s="674">
        <f t="shared" si="36"/>
        <v>33.880000000000003</v>
      </c>
      <c r="V41" s="1118"/>
      <c r="W41" s="445"/>
      <c r="X41" s="96"/>
      <c r="Y41" s="96"/>
      <c r="Z41" s="126"/>
      <c r="AA41" s="97"/>
      <c r="AB41" s="98"/>
      <c r="AC41" s="98"/>
      <c r="AD41" s="608"/>
      <c r="AE41" s="145"/>
      <c r="AF41" s="145"/>
      <c r="AG41" s="1087"/>
      <c r="AH41" s="539"/>
      <c r="AI41" s="1087"/>
      <c r="AJ41" s="1133"/>
      <c r="AK41" s="615"/>
      <c r="AL41" s="615"/>
      <c r="AM41" s="615"/>
      <c r="AN41" s="615"/>
      <c r="AO41" s="615"/>
      <c r="AP41" s="615"/>
    </row>
    <row r="42" spans="1:180" ht="25.5" customHeight="1">
      <c r="A42" s="1094"/>
      <c r="B42" s="1125"/>
      <c r="C42" s="122"/>
      <c r="D42" s="73"/>
      <c r="E42" s="73"/>
      <c r="F42" s="73"/>
      <c r="G42" s="73"/>
      <c r="H42" s="73"/>
      <c r="I42" s="9"/>
      <c r="J42" s="73"/>
      <c r="K42" s="707"/>
      <c r="L42" s="1136"/>
      <c r="M42" s="468">
        <v>2</v>
      </c>
      <c r="N42" s="153"/>
      <c r="O42" s="944" t="s">
        <v>290</v>
      </c>
      <c r="P42" s="710">
        <v>5</v>
      </c>
      <c r="Q42" s="154">
        <f t="shared" ref="Q42" si="39">M42*P42</f>
        <v>10</v>
      </c>
      <c r="R42" s="693">
        <v>17.5</v>
      </c>
      <c r="S42" s="673">
        <f t="shared" si="19"/>
        <v>175</v>
      </c>
      <c r="T42" s="673">
        <f t="shared" si="30"/>
        <v>14.875</v>
      </c>
      <c r="U42" s="674">
        <f t="shared" si="26"/>
        <v>42.35</v>
      </c>
      <c r="V42" s="1118"/>
      <c r="W42" s="426"/>
      <c r="X42" s="96"/>
      <c r="Y42" s="96"/>
      <c r="Z42" s="126"/>
      <c r="AA42" s="97"/>
      <c r="AB42" s="98"/>
      <c r="AC42" s="98"/>
      <c r="AD42" s="608"/>
      <c r="AE42" s="145"/>
      <c r="AF42" s="145"/>
      <c r="AG42" s="1087"/>
      <c r="AH42" s="539"/>
      <c r="AI42" s="1087"/>
      <c r="AJ42" s="1133"/>
      <c r="AK42" s="614"/>
      <c r="AL42" s="560"/>
      <c r="AM42" s="615"/>
      <c r="AN42" s="615"/>
      <c r="AO42" s="615"/>
      <c r="AP42" s="615"/>
      <c r="AQ42" s="615"/>
      <c r="AR42" s="615"/>
      <c r="AS42" s="615"/>
      <c r="AT42" s="615"/>
      <c r="AU42" s="615"/>
      <c r="AV42" s="615"/>
      <c r="AW42" s="615"/>
      <c r="AX42" s="615"/>
      <c r="AY42" s="615"/>
      <c r="AZ42" s="615"/>
      <c r="BA42" s="615"/>
      <c r="BB42" s="615"/>
      <c r="BC42" s="615"/>
      <c r="BD42" s="615"/>
      <c r="BE42" s="615"/>
      <c r="BF42" s="615"/>
      <c r="BG42" s="615"/>
      <c r="BH42" s="615"/>
      <c r="BI42" s="615"/>
      <c r="BJ42" s="615"/>
      <c r="BK42" s="615"/>
      <c r="BL42" s="615"/>
      <c r="BM42" s="615"/>
      <c r="BN42" s="615"/>
      <c r="BO42" s="615"/>
      <c r="BP42" s="615"/>
      <c r="BQ42" s="615"/>
      <c r="BR42" s="615"/>
      <c r="BS42" s="615"/>
      <c r="BT42" s="615"/>
      <c r="BU42" s="615"/>
      <c r="BV42" s="615"/>
      <c r="BW42" s="615"/>
      <c r="BX42" s="615"/>
      <c r="BY42" s="615"/>
      <c r="BZ42" s="615"/>
      <c r="CA42" s="615"/>
      <c r="CB42" s="615"/>
      <c r="CC42" s="615"/>
      <c r="CD42" s="615"/>
      <c r="CE42" s="615"/>
      <c r="CF42" s="615"/>
      <c r="CG42" s="615"/>
      <c r="CH42" s="615"/>
      <c r="CI42" s="615"/>
      <c r="CJ42" s="615"/>
      <c r="CK42" s="615"/>
      <c r="CL42" s="615"/>
      <c r="CM42" s="615"/>
      <c r="CN42" s="615"/>
      <c r="CO42" s="615"/>
      <c r="CP42" s="615"/>
      <c r="CQ42" s="615"/>
      <c r="CR42" s="615"/>
      <c r="CS42" s="615"/>
      <c r="CT42" s="615"/>
      <c r="CU42" s="615"/>
      <c r="CV42" s="615"/>
      <c r="CW42" s="615"/>
      <c r="CX42" s="615"/>
      <c r="CY42" s="615"/>
      <c r="CZ42" s="615"/>
      <c r="DA42" s="615"/>
      <c r="DB42" s="615"/>
      <c r="DC42" s="615"/>
      <c r="DD42" s="615"/>
      <c r="DE42" s="615"/>
      <c r="DF42" s="615"/>
      <c r="DG42" s="615"/>
      <c r="DH42" s="615"/>
      <c r="DI42" s="615"/>
      <c r="DJ42" s="615"/>
      <c r="DK42" s="615"/>
      <c r="DL42" s="615"/>
      <c r="DM42" s="615"/>
      <c r="DN42" s="615"/>
      <c r="DO42" s="615"/>
      <c r="DP42" s="615"/>
      <c r="DQ42" s="615"/>
      <c r="DR42" s="615"/>
      <c r="DS42" s="615"/>
      <c r="DT42" s="615"/>
      <c r="DU42" s="615"/>
      <c r="DV42" s="615"/>
      <c r="DW42" s="615"/>
      <c r="DX42" s="615"/>
      <c r="DY42" s="615"/>
      <c r="DZ42" s="615"/>
      <c r="EA42" s="615"/>
      <c r="EB42" s="615"/>
      <c r="EC42" s="615"/>
      <c r="ED42" s="615"/>
      <c r="EE42" s="615"/>
      <c r="EF42" s="615"/>
      <c r="EG42" s="615"/>
      <c r="EH42" s="615"/>
      <c r="EI42" s="615"/>
      <c r="EJ42" s="615"/>
      <c r="EK42" s="615"/>
      <c r="EL42" s="615"/>
      <c r="EM42" s="615"/>
      <c r="EN42" s="615"/>
      <c r="EO42" s="615"/>
      <c r="EP42" s="615"/>
      <c r="EQ42" s="615"/>
      <c r="ER42" s="615"/>
      <c r="ES42" s="615"/>
      <c r="ET42" s="615"/>
      <c r="EU42" s="615"/>
      <c r="EV42" s="615"/>
      <c r="EW42" s="615"/>
      <c r="EX42" s="615"/>
      <c r="EY42" s="615"/>
      <c r="EZ42" s="615"/>
      <c r="FA42" s="615"/>
      <c r="FB42" s="615"/>
      <c r="FC42" s="615"/>
      <c r="FD42" s="615"/>
      <c r="FE42" s="615"/>
      <c r="FF42" s="615"/>
      <c r="FG42" s="615"/>
      <c r="FH42" s="615"/>
      <c r="FI42" s="615"/>
      <c r="FJ42" s="615"/>
      <c r="FK42" s="615"/>
      <c r="FL42" s="615"/>
      <c r="FM42" s="615"/>
      <c r="FN42" s="615"/>
      <c r="FO42" s="615"/>
      <c r="FP42" s="615"/>
      <c r="FQ42" s="615"/>
      <c r="FR42" s="615"/>
      <c r="FS42" s="615"/>
      <c r="FT42" s="615"/>
      <c r="FU42" s="615"/>
      <c r="FV42" s="615"/>
      <c r="FW42" s="615"/>
      <c r="FX42" s="615"/>
    </row>
    <row r="43" spans="1:180" ht="21" customHeight="1">
      <c r="A43" s="1094"/>
      <c r="B43" s="8" t="s">
        <v>49</v>
      </c>
      <c r="C43" s="122"/>
      <c r="D43" s="73"/>
      <c r="E43" s="73"/>
      <c r="F43" s="73"/>
      <c r="G43" s="73"/>
      <c r="H43" s="73"/>
      <c r="I43" s="9"/>
      <c r="J43" s="73"/>
      <c r="K43" s="707"/>
      <c r="L43" s="1136"/>
      <c r="M43" s="715">
        <v>1</v>
      </c>
      <c r="N43" s="10"/>
      <c r="O43" s="944" t="s">
        <v>290</v>
      </c>
      <c r="P43" s="610">
        <v>5</v>
      </c>
      <c r="Q43" s="73">
        <f>M43*P43</f>
        <v>5</v>
      </c>
      <c r="R43" s="591">
        <v>17.5</v>
      </c>
      <c r="S43" s="592">
        <f t="shared" si="19"/>
        <v>87.5</v>
      </c>
      <c r="T43" s="592">
        <f t="shared" si="30"/>
        <v>7.4375</v>
      </c>
      <c r="U43" s="638">
        <f>S43*24.2/100</f>
        <v>21.175000000000001</v>
      </c>
      <c r="V43" s="1118"/>
      <c r="W43" s="426"/>
      <c r="X43" s="96"/>
      <c r="Y43" s="96"/>
      <c r="Z43" s="126"/>
      <c r="AA43" s="97"/>
      <c r="AB43" s="98"/>
      <c r="AC43" s="98"/>
      <c r="AD43" s="608"/>
      <c r="AE43" s="145"/>
      <c r="AF43" s="145"/>
      <c r="AG43" s="1087"/>
      <c r="AH43" s="539"/>
      <c r="AI43" s="1087"/>
      <c r="AJ43" s="1133"/>
      <c r="AK43" s="614"/>
      <c r="AL43" s="560"/>
      <c r="AM43" s="615"/>
      <c r="AN43" s="615"/>
      <c r="AO43" s="615"/>
      <c r="AP43" s="615"/>
      <c r="AQ43" s="615"/>
      <c r="AR43" s="615"/>
      <c r="AS43" s="615"/>
      <c r="AT43" s="615"/>
      <c r="AU43" s="615"/>
      <c r="AV43" s="615"/>
      <c r="AW43" s="615"/>
      <c r="AX43" s="615"/>
      <c r="AY43" s="615"/>
      <c r="AZ43" s="615"/>
      <c r="BA43" s="615"/>
      <c r="BB43" s="615"/>
      <c r="BC43" s="615"/>
      <c r="BD43" s="615"/>
      <c r="BE43" s="615"/>
      <c r="BF43" s="615"/>
      <c r="BG43" s="615"/>
      <c r="BH43" s="615"/>
      <c r="BI43" s="615"/>
      <c r="BJ43" s="615"/>
      <c r="BK43" s="615"/>
      <c r="BL43" s="615"/>
      <c r="BM43" s="615"/>
      <c r="BN43" s="615"/>
      <c r="BO43" s="615"/>
      <c r="BP43" s="615"/>
      <c r="BQ43" s="615"/>
      <c r="BR43" s="615"/>
      <c r="BS43" s="615"/>
      <c r="BT43" s="615"/>
      <c r="BU43" s="615"/>
      <c r="BV43" s="615"/>
      <c r="BW43" s="615"/>
      <c r="BX43" s="615"/>
      <c r="BY43" s="615"/>
      <c r="BZ43" s="615"/>
      <c r="CA43" s="615"/>
      <c r="CB43" s="615"/>
      <c r="CC43" s="615"/>
      <c r="CD43" s="615"/>
      <c r="CE43" s="615"/>
      <c r="CF43" s="615"/>
      <c r="CG43" s="615"/>
      <c r="CH43" s="615"/>
      <c r="CI43" s="615"/>
      <c r="CJ43" s="615"/>
      <c r="CK43" s="615"/>
      <c r="CL43" s="615"/>
      <c r="CM43" s="615"/>
      <c r="CN43" s="615"/>
      <c r="CO43" s="615"/>
      <c r="CP43" s="615"/>
      <c r="CQ43" s="615"/>
      <c r="CR43" s="615"/>
      <c r="CS43" s="615"/>
      <c r="CT43" s="615"/>
      <c r="CU43" s="615"/>
      <c r="CV43" s="615"/>
      <c r="CW43" s="615"/>
      <c r="CX43" s="615"/>
      <c r="CY43" s="615"/>
      <c r="CZ43" s="615"/>
      <c r="DA43" s="615"/>
      <c r="DB43" s="615"/>
      <c r="DC43" s="615"/>
      <c r="DD43" s="615"/>
      <c r="DE43" s="615"/>
      <c r="DF43" s="615"/>
      <c r="DG43" s="615"/>
      <c r="DH43" s="615"/>
      <c r="DI43" s="615"/>
      <c r="DJ43" s="615"/>
      <c r="DK43" s="615"/>
      <c r="DL43" s="615"/>
      <c r="DM43" s="615"/>
      <c r="DN43" s="615"/>
      <c r="DO43" s="615"/>
      <c r="DP43" s="615"/>
      <c r="DQ43" s="615"/>
      <c r="DR43" s="615"/>
      <c r="DS43" s="615"/>
      <c r="DT43" s="615"/>
      <c r="DU43" s="615"/>
      <c r="DV43" s="615"/>
      <c r="DW43" s="615"/>
      <c r="DX43" s="615"/>
      <c r="DY43" s="615"/>
      <c r="DZ43" s="615"/>
      <c r="EA43" s="615"/>
      <c r="EB43" s="615"/>
      <c r="EC43" s="615"/>
      <c r="ED43" s="615"/>
      <c r="EE43" s="615"/>
      <c r="EF43" s="615"/>
      <c r="EG43" s="615"/>
      <c r="EH43" s="615"/>
      <c r="EI43" s="615"/>
      <c r="EJ43" s="615"/>
      <c r="EK43" s="615"/>
      <c r="EL43" s="615"/>
      <c r="EM43" s="615"/>
      <c r="EN43" s="615"/>
      <c r="EO43" s="615"/>
      <c r="EP43" s="615"/>
      <c r="EQ43" s="615"/>
      <c r="ER43" s="615"/>
      <c r="ES43" s="615"/>
      <c r="ET43" s="615"/>
      <c r="EU43" s="615"/>
      <c r="EV43" s="615"/>
      <c r="EW43" s="615"/>
      <c r="EX43" s="615"/>
      <c r="EY43" s="615"/>
      <c r="EZ43" s="615"/>
      <c r="FA43" s="615"/>
      <c r="FB43" s="615"/>
      <c r="FC43" s="615"/>
      <c r="FD43" s="615"/>
      <c r="FE43" s="615"/>
      <c r="FF43" s="615"/>
      <c r="FG43" s="615"/>
      <c r="FH43" s="615"/>
      <c r="FI43" s="615"/>
      <c r="FJ43" s="615"/>
      <c r="FK43" s="615"/>
      <c r="FL43" s="615"/>
      <c r="FM43" s="615"/>
      <c r="FN43" s="615"/>
      <c r="FO43" s="615"/>
      <c r="FP43" s="615"/>
      <c r="FQ43" s="615"/>
      <c r="FR43" s="615"/>
      <c r="FS43" s="615"/>
      <c r="FT43" s="615"/>
      <c r="FU43" s="615"/>
      <c r="FV43" s="615"/>
      <c r="FW43" s="615"/>
      <c r="FX43" s="615"/>
    </row>
    <row r="44" spans="1:180" ht="21" customHeight="1">
      <c r="A44" s="1094"/>
      <c r="B44" s="8" t="s">
        <v>267</v>
      </c>
      <c r="C44" s="122"/>
      <c r="D44" s="73"/>
      <c r="E44" s="73"/>
      <c r="F44" s="73"/>
      <c r="G44" s="73"/>
      <c r="H44" s="73"/>
      <c r="I44" s="73"/>
      <c r="J44" s="609"/>
      <c r="K44" s="543"/>
      <c r="L44" s="1136"/>
      <c r="M44" s="716">
        <v>1</v>
      </c>
      <c r="N44" s="717"/>
      <c r="O44" s="944" t="s">
        <v>290</v>
      </c>
      <c r="P44" s="73">
        <v>5</v>
      </c>
      <c r="Q44" s="73">
        <f>M44*P44</f>
        <v>5</v>
      </c>
      <c r="R44" s="591">
        <v>17.5</v>
      </c>
      <c r="S44" s="592">
        <f t="shared" si="19"/>
        <v>87.5</v>
      </c>
      <c r="T44" s="592">
        <f t="shared" si="30"/>
        <v>7.4375</v>
      </c>
      <c r="U44" s="638">
        <f>S44*24.2/100</f>
        <v>21.175000000000001</v>
      </c>
      <c r="V44" s="1118"/>
      <c r="W44" s="426"/>
      <c r="X44" s="96"/>
      <c r="Y44" s="96"/>
      <c r="Z44" s="126"/>
      <c r="AA44" s="97"/>
      <c r="AB44" s="98"/>
      <c r="AC44" s="98"/>
      <c r="AD44" s="608"/>
      <c r="AE44" s="145"/>
      <c r="AF44" s="145"/>
      <c r="AG44" s="1087"/>
      <c r="AH44" s="539"/>
      <c r="AI44" s="1087"/>
      <c r="AJ44" s="1133"/>
      <c r="AK44" s="615"/>
      <c r="AL44" s="615"/>
      <c r="AM44" s="615"/>
      <c r="AN44" s="615"/>
      <c r="AO44" s="615"/>
      <c r="AP44" s="615"/>
      <c r="AQ44" s="615"/>
      <c r="AR44" s="615"/>
      <c r="AS44" s="615"/>
      <c r="AT44" s="615"/>
      <c r="AU44" s="615"/>
      <c r="AV44" s="615"/>
      <c r="AW44" s="615"/>
      <c r="AX44" s="615"/>
      <c r="AY44" s="615"/>
      <c r="AZ44" s="615"/>
      <c r="BA44" s="615"/>
      <c r="BB44" s="615"/>
      <c r="BC44" s="615"/>
      <c r="BD44" s="615"/>
      <c r="BE44" s="615"/>
      <c r="BF44" s="615"/>
      <c r="BG44" s="615"/>
      <c r="BH44" s="615"/>
      <c r="BI44" s="615"/>
      <c r="BJ44" s="615"/>
      <c r="BK44" s="615"/>
      <c r="BL44" s="615"/>
      <c r="BM44" s="615"/>
      <c r="BN44" s="615"/>
      <c r="BO44" s="615"/>
      <c r="BP44" s="615"/>
      <c r="BQ44" s="615"/>
      <c r="BR44" s="615"/>
      <c r="BS44" s="615"/>
      <c r="BT44" s="615"/>
      <c r="BU44" s="615"/>
      <c r="BV44" s="615"/>
      <c r="BW44" s="615"/>
      <c r="BX44" s="615"/>
      <c r="BY44" s="615"/>
      <c r="BZ44" s="615"/>
      <c r="CA44" s="615"/>
      <c r="CB44" s="615"/>
      <c r="CC44" s="615"/>
      <c r="CD44" s="615"/>
      <c r="CE44" s="615"/>
      <c r="CF44" s="615"/>
      <c r="CG44" s="615"/>
      <c r="CH44" s="615"/>
      <c r="CI44" s="615"/>
      <c r="CJ44" s="615"/>
      <c r="CK44" s="615"/>
      <c r="CL44" s="615"/>
      <c r="CM44" s="615"/>
      <c r="CN44" s="615"/>
      <c r="CO44" s="615"/>
      <c r="CP44" s="615"/>
      <c r="CQ44" s="615"/>
      <c r="CR44" s="615"/>
      <c r="CS44" s="615"/>
      <c r="CT44" s="615"/>
      <c r="CU44" s="615"/>
      <c r="CV44" s="615"/>
      <c r="CW44" s="615"/>
      <c r="CX44" s="615"/>
      <c r="CY44" s="615"/>
      <c r="CZ44" s="615"/>
      <c r="DA44" s="615"/>
      <c r="DB44" s="615"/>
      <c r="DC44" s="615"/>
      <c r="DD44" s="615"/>
      <c r="DE44" s="615"/>
      <c r="DF44" s="615"/>
      <c r="DG44" s="615"/>
      <c r="DH44" s="615"/>
      <c r="DI44" s="615"/>
      <c r="DJ44" s="615"/>
      <c r="DK44" s="615"/>
      <c r="DL44" s="615"/>
      <c r="DM44" s="615"/>
      <c r="DN44" s="615"/>
      <c r="DO44" s="615"/>
      <c r="DP44" s="615"/>
      <c r="DQ44" s="615"/>
      <c r="DR44" s="615"/>
      <c r="DS44" s="615"/>
      <c r="DT44" s="615"/>
      <c r="DU44" s="615"/>
      <c r="DV44" s="615"/>
      <c r="DW44" s="615"/>
      <c r="DX44" s="615"/>
      <c r="DY44" s="615"/>
      <c r="DZ44" s="615"/>
      <c r="EA44" s="615"/>
      <c r="EB44" s="615"/>
      <c r="EC44" s="615"/>
      <c r="ED44" s="615"/>
      <c r="EE44" s="615"/>
      <c r="EF44" s="615"/>
      <c r="EG44" s="615"/>
      <c r="EH44" s="615"/>
      <c r="EI44" s="615"/>
      <c r="EJ44" s="615"/>
      <c r="EK44" s="615"/>
      <c r="EL44" s="615"/>
      <c r="EM44" s="615"/>
      <c r="EN44" s="615"/>
      <c r="EO44" s="615"/>
      <c r="EP44" s="615"/>
      <c r="EQ44" s="615"/>
      <c r="ER44" s="615"/>
      <c r="ES44" s="615"/>
      <c r="ET44" s="615"/>
      <c r="EU44" s="615"/>
      <c r="EV44" s="615"/>
      <c r="EW44" s="615"/>
      <c r="EX44" s="615"/>
      <c r="EY44" s="615"/>
      <c r="EZ44" s="615"/>
      <c r="FA44" s="615"/>
      <c r="FB44" s="615"/>
      <c r="FC44" s="615"/>
      <c r="FD44" s="615"/>
      <c r="FE44" s="615"/>
      <c r="FF44" s="615"/>
      <c r="FG44" s="615"/>
      <c r="FH44" s="615"/>
      <c r="FI44" s="615"/>
      <c r="FJ44" s="615"/>
      <c r="FK44" s="615"/>
      <c r="FL44" s="615"/>
      <c r="FM44" s="615"/>
      <c r="FN44" s="615"/>
      <c r="FO44" s="615"/>
      <c r="FP44" s="615"/>
      <c r="FQ44" s="615"/>
      <c r="FR44" s="615"/>
      <c r="FS44" s="615"/>
      <c r="FT44" s="615"/>
      <c r="FU44" s="615"/>
      <c r="FV44" s="615"/>
      <c r="FW44" s="615"/>
      <c r="FX44" s="615"/>
    </row>
    <row r="45" spans="1:180" s="615" customFormat="1" ht="27.75" customHeight="1">
      <c r="A45" s="1094"/>
      <c r="B45" s="8" t="s">
        <v>22</v>
      </c>
      <c r="C45" s="122"/>
      <c r="D45" s="73"/>
      <c r="E45" s="73"/>
      <c r="F45" s="73"/>
      <c r="G45" s="73"/>
      <c r="H45" s="73"/>
      <c r="I45" s="73"/>
      <c r="J45" s="609"/>
      <c r="K45" s="712"/>
      <c r="L45" s="1136"/>
      <c r="M45" s="468">
        <v>5</v>
      </c>
      <c r="N45" s="10"/>
      <c r="O45" s="944" t="s">
        <v>290</v>
      </c>
      <c r="P45" s="718">
        <v>8</v>
      </c>
      <c r="Q45" s="697">
        <f>P45*M45</f>
        <v>40</v>
      </c>
      <c r="R45" s="591">
        <v>17.5</v>
      </c>
      <c r="S45" s="592">
        <f t="shared" si="19"/>
        <v>700</v>
      </c>
      <c r="T45" s="592">
        <f t="shared" ref="T45:T51" si="40">S45*8.5/100</f>
        <v>59.5</v>
      </c>
      <c r="U45" s="638">
        <f t="shared" ref="U45:U51" si="41">S45*24.2/100</f>
        <v>169.4</v>
      </c>
      <c r="V45" s="1118"/>
      <c r="W45" s="426"/>
      <c r="X45" s="96"/>
      <c r="Y45" s="96"/>
      <c r="Z45" s="126"/>
      <c r="AA45" s="97"/>
      <c r="AB45" s="98"/>
      <c r="AC45" s="98"/>
      <c r="AD45" s="608"/>
      <c r="AE45" s="145"/>
      <c r="AF45" s="145"/>
      <c r="AG45" s="1087"/>
      <c r="AH45" s="539"/>
      <c r="AI45" s="1087"/>
      <c r="AJ45" s="1133"/>
    </row>
    <row r="46" spans="1:180" ht="30" customHeight="1">
      <c r="A46" s="1094"/>
      <c r="B46" s="8" t="s">
        <v>23</v>
      </c>
      <c r="C46" s="153"/>
      <c r="D46" s="73"/>
      <c r="E46" s="73"/>
      <c r="F46" s="73"/>
      <c r="G46" s="73"/>
      <c r="H46" s="73"/>
      <c r="I46" s="73"/>
      <c r="J46" s="609"/>
      <c r="K46" s="712"/>
      <c r="L46" s="1136"/>
      <c r="M46" s="468">
        <v>3</v>
      </c>
      <c r="N46" s="10"/>
      <c r="O46" s="944" t="s">
        <v>290</v>
      </c>
      <c r="P46" s="718">
        <v>5</v>
      </c>
      <c r="Q46" s="697">
        <f>M46*P46</f>
        <v>15</v>
      </c>
      <c r="R46" s="591">
        <v>17.5</v>
      </c>
      <c r="S46" s="592">
        <f t="shared" si="19"/>
        <v>262.5</v>
      </c>
      <c r="T46" s="592">
        <f t="shared" si="40"/>
        <v>22.3125</v>
      </c>
      <c r="U46" s="638">
        <f t="shared" si="41"/>
        <v>63.524999999999999</v>
      </c>
      <c r="V46" s="1118"/>
      <c r="W46" s="615"/>
      <c r="X46" s="615"/>
      <c r="Y46" s="615"/>
      <c r="Z46" s="716"/>
      <c r="AA46" s="719"/>
      <c r="AB46" s="716"/>
      <c r="AC46" s="716"/>
      <c r="AD46" s="577"/>
      <c r="AE46" s="577"/>
      <c r="AF46" s="577"/>
      <c r="AG46" s="1087"/>
      <c r="AH46" s="539"/>
      <c r="AI46" s="1087"/>
      <c r="AJ46" s="1133"/>
      <c r="AK46" s="615"/>
      <c r="AL46" s="615"/>
      <c r="AM46" s="615"/>
      <c r="AN46" s="615"/>
      <c r="AO46" s="615"/>
      <c r="AP46" s="615"/>
    </row>
    <row r="47" spans="1:180" ht="22.5" customHeight="1">
      <c r="A47" s="1094"/>
      <c r="B47" s="8" t="s">
        <v>232</v>
      </c>
      <c r="C47" s="153"/>
      <c r="D47" s="73"/>
      <c r="E47" s="73"/>
      <c r="F47" s="73"/>
      <c r="G47" s="73"/>
      <c r="H47" s="73"/>
      <c r="I47" s="73"/>
      <c r="J47" s="609"/>
      <c r="K47" s="712"/>
      <c r="L47" s="1136"/>
      <c r="M47" s="468">
        <v>1</v>
      </c>
      <c r="N47" s="153"/>
      <c r="O47" s="944" t="s">
        <v>290</v>
      </c>
      <c r="P47" s="710">
        <v>10</v>
      </c>
      <c r="Q47" s="692">
        <f t="shared" ref="Q47" si="42">P47*M47</f>
        <v>10</v>
      </c>
      <c r="R47" s="693">
        <v>17.5</v>
      </c>
      <c r="S47" s="673">
        <f t="shared" si="19"/>
        <v>175</v>
      </c>
      <c r="T47" s="673">
        <f t="shared" si="40"/>
        <v>14.875</v>
      </c>
      <c r="U47" s="674">
        <f t="shared" si="41"/>
        <v>42.35</v>
      </c>
      <c r="V47" s="1118"/>
      <c r="W47" s="426"/>
      <c r="X47" s="96"/>
      <c r="Y47" s="96"/>
      <c r="Z47" s="126"/>
      <c r="AA47" s="97"/>
      <c r="AB47" s="98"/>
      <c r="AC47" s="98"/>
      <c r="AD47" s="608"/>
      <c r="AE47" s="145"/>
      <c r="AF47" s="145"/>
      <c r="AG47" s="1087"/>
      <c r="AH47" s="539"/>
      <c r="AI47" s="1087"/>
      <c r="AJ47" s="1133"/>
      <c r="AK47" s="615"/>
      <c r="AL47" s="615"/>
      <c r="AM47" s="615"/>
      <c r="AN47" s="615"/>
      <c r="AO47" s="615"/>
      <c r="AP47" s="615"/>
    </row>
    <row r="48" spans="1:180" ht="18.75" customHeight="1">
      <c r="A48" s="1094"/>
      <c r="B48" s="8" t="s">
        <v>235</v>
      </c>
      <c r="C48" s="153"/>
      <c r="D48" s="73"/>
      <c r="E48" s="73"/>
      <c r="F48" s="73"/>
      <c r="G48" s="73"/>
      <c r="H48" s="73"/>
      <c r="I48" s="73"/>
      <c r="J48" s="609"/>
      <c r="K48" s="712"/>
      <c r="L48" s="1136"/>
      <c r="M48" s="468">
        <v>2</v>
      </c>
      <c r="N48" s="10"/>
      <c r="O48" s="944" t="s">
        <v>290</v>
      </c>
      <c r="P48" s="718"/>
      <c r="Q48" s="697"/>
      <c r="R48" s="591"/>
      <c r="S48" s="592"/>
      <c r="T48" s="592"/>
      <c r="U48" s="638"/>
      <c r="V48" s="1118"/>
      <c r="W48" s="426"/>
      <c r="X48" s="96"/>
      <c r="Y48" s="96"/>
      <c r="Z48" s="126"/>
      <c r="AA48" s="97"/>
      <c r="AB48" s="98"/>
      <c r="AC48" s="98"/>
      <c r="AD48" s="608"/>
      <c r="AE48" s="145"/>
      <c r="AF48" s="145"/>
      <c r="AG48" s="1087"/>
      <c r="AH48" s="539"/>
      <c r="AI48" s="1087"/>
      <c r="AJ48" s="1133"/>
      <c r="AK48" s="615"/>
      <c r="AL48" s="615"/>
      <c r="AM48" s="615"/>
      <c r="AN48" s="615"/>
      <c r="AO48" s="615"/>
      <c r="AP48" s="615"/>
    </row>
    <row r="49" spans="1:180" ht="36.75" customHeight="1">
      <c r="A49" s="1094"/>
      <c r="B49" s="10" t="s">
        <v>233</v>
      </c>
      <c r="C49" s="10"/>
      <c r="D49" s="73"/>
      <c r="E49" s="73"/>
      <c r="F49" s="73"/>
      <c r="G49" s="73"/>
      <c r="H49" s="73"/>
      <c r="I49" s="73"/>
      <c r="J49" s="609"/>
      <c r="K49" s="712"/>
      <c r="L49" s="1136"/>
      <c r="M49" s="468">
        <v>2</v>
      </c>
      <c r="N49" s="10"/>
      <c r="O49" s="944" t="s">
        <v>290</v>
      </c>
      <c r="P49" s="73">
        <v>4</v>
      </c>
      <c r="Q49" s="697">
        <v>8</v>
      </c>
      <c r="R49" s="591">
        <v>17.5</v>
      </c>
      <c r="S49" s="592">
        <f t="shared" ref="S49:S55" si="43">R49*Q49</f>
        <v>140</v>
      </c>
      <c r="T49" s="592">
        <f t="shared" si="40"/>
        <v>11.9</v>
      </c>
      <c r="U49" s="638">
        <f t="shared" si="41"/>
        <v>33.880000000000003</v>
      </c>
      <c r="V49" s="1118"/>
      <c r="W49" s="426"/>
      <c r="X49" s="96"/>
      <c r="Y49" s="96"/>
      <c r="Z49" s="126"/>
      <c r="AA49" s="97"/>
      <c r="AB49" s="98"/>
      <c r="AC49" s="98"/>
      <c r="AD49" s="608"/>
      <c r="AE49" s="145"/>
      <c r="AF49" s="145"/>
      <c r="AG49" s="1087"/>
      <c r="AH49" s="539"/>
      <c r="AI49" s="1087"/>
      <c r="AJ49" s="1133"/>
      <c r="AK49" s="615"/>
      <c r="AL49" s="615"/>
      <c r="AM49" s="615"/>
      <c r="AN49" s="615"/>
      <c r="AO49" s="615"/>
      <c r="AP49" s="615"/>
    </row>
    <row r="50" spans="1:180" ht="36.75" customHeight="1">
      <c r="A50" s="1094"/>
      <c r="B50" s="10" t="s">
        <v>234</v>
      </c>
      <c r="C50" s="10"/>
      <c r="D50" s="73"/>
      <c r="E50" s="73"/>
      <c r="F50" s="73"/>
      <c r="G50" s="73"/>
      <c r="H50" s="73"/>
      <c r="I50" s="73"/>
      <c r="J50" s="609"/>
      <c r="K50" s="720"/>
      <c r="L50" s="1136"/>
      <c r="M50" s="468">
        <v>2</v>
      </c>
      <c r="N50" s="10"/>
      <c r="O50" s="944" t="s">
        <v>290</v>
      </c>
      <c r="P50" s="73">
        <v>10</v>
      </c>
      <c r="Q50" s="697">
        <f>P50*M50</f>
        <v>20</v>
      </c>
      <c r="R50" s="591">
        <v>17.5</v>
      </c>
      <c r="S50" s="592">
        <f t="shared" si="43"/>
        <v>350</v>
      </c>
      <c r="T50" s="592">
        <f t="shared" si="40"/>
        <v>29.75</v>
      </c>
      <c r="U50" s="638">
        <f t="shared" si="41"/>
        <v>84.7</v>
      </c>
      <c r="V50" s="1118"/>
      <c r="W50" s="426"/>
      <c r="X50" s="96"/>
      <c r="Y50" s="96"/>
      <c r="Z50" s="126"/>
      <c r="AA50" s="97"/>
      <c r="AB50" s="98"/>
      <c r="AC50" s="98"/>
      <c r="AD50" s="608"/>
      <c r="AE50" s="145"/>
      <c r="AF50" s="145"/>
      <c r="AG50" s="1087"/>
      <c r="AH50" s="539"/>
      <c r="AI50" s="1087"/>
      <c r="AJ50" s="1133"/>
      <c r="AK50" s="615"/>
      <c r="AL50" s="615"/>
      <c r="AM50" s="615"/>
      <c r="AN50" s="615"/>
      <c r="AO50" s="615"/>
      <c r="AP50" s="615"/>
    </row>
    <row r="51" spans="1:180" ht="29.25" customHeight="1">
      <c r="A51" s="1094"/>
      <c r="B51" s="10" t="s">
        <v>24</v>
      </c>
      <c r="C51" s="10"/>
      <c r="D51" s="73"/>
      <c r="E51" s="10"/>
      <c r="F51" s="73"/>
      <c r="G51" s="73"/>
      <c r="H51" s="609"/>
      <c r="I51" s="702"/>
      <c r="J51" s="609"/>
      <c r="K51" s="721"/>
      <c r="L51" s="1136"/>
      <c r="M51" s="468">
        <v>3</v>
      </c>
      <c r="N51" s="10"/>
      <c r="O51" s="944" t="s">
        <v>290</v>
      </c>
      <c r="P51" s="610">
        <v>16</v>
      </c>
      <c r="Q51" s="697">
        <v>16</v>
      </c>
      <c r="R51" s="591">
        <v>17.5</v>
      </c>
      <c r="S51" s="592">
        <f t="shared" si="43"/>
        <v>280</v>
      </c>
      <c r="T51" s="592">
        <f t="shared" si="40"/>
        <v>23.8</v>
      </c>
      <c r="U51" s="638">
        <f t="shared" si="41"/>
        <v>67.760000000000005</v>
      </c>
      <c r="V51" s="1118"/>
      <c r="W51" s="722"/>
      <c r="X51" s="96"/>
      <c r="Y51" s="96"/>
      <c r="Z51" s="126"/>
      <c r="AA51" s="97"/>
      <c r="AB51" s="98"/>
      <c r="AC51" s="98"/>
      <c r="AD51" s="608"/>
      <c r="AE51" s="145"/>
      <c r="AF51" s="145"/>
      <c r="AG51" s="1087"/>
      <c r="AH51" s="539"/>
      <c r="AI51" s="1087"/>
      <c r="AJ51" s="1133"/>
      <c r="AK51" s="615"/>
      <c r="AL51" s="615"/>
      <c r="AM51" s="615"/>
      <c r="AN51" s="615"/>
      <c r="AO51" s="615"/>
      <c r="AP51" s="615"/>
    </row>
    <row r="52" spans="1:180" ht="21" customHeight="1">
      <c r="A52" s="1094"/>
      <c r="B52" s="8" t="s">
        <v>236</v>
      </c>
      <c r="C52" s="10"/>
      <c r="D52" s="73"/>
      <c r="E52" s="73"/>
      <c r="F52" s="73"/>
      <c r="G52" s="73"/>
      <c r="H52" s="73"/>
      <c r="I52" s="73"/>
      <c r="J52" s="73"/>
      <c r="K52" s="543"/>
      <c r="L52" s="1136"/>
      <c r="M52" s="715">
        <v>1</v>
      </c>
      <c r="N52" s="10"/>
      <c r="O52" s="944" t="s">
        <v>290</v>
      </c>
      <c r="P52" s="610">
        <v>15</v>
      </c>
      <c r="Q52" s="697">
        <f>P52*M52</f>
        <v>15</v>
      </c>
      <c r="R52" s="591">
        <v>17.5</v>
      </c>
      <c r="S52" s="592">
        <f t="shared" si="43"/>
        <v>262.5</v>
      </c>
      <c r="T52" s="592">
        <f t="shared" ref="T52" si="44">S52*8.5/100</f>
        <v>22.3125</v>
      </c>
      <c r="U52" s="638">
        <f t="shared" ref="U52" si="45">S52*24.2/100</f>
        <v>63.524999999999999</v>
      </c>
      <c r="V52" s="1118"/>
      <c r="W52" s="426"/>
      <c r="X52" s="96"/>
      <c r="Y52" s="96"/>
      <c r="Z52" s="126"/>
      <c r="AA52" s="97"/>
      <c r="AB52" s="98"/>
      <c r="AC52" s="98"/>
      <c r="AD52" s="608"/>
      <c r="AE52" s="145"/>
      <c r="AF52" s="145"/>
      <c r="AG52" s="1087"/>
      <c r="AH52" s="539"/>
      <c r="AI52" s="1087"/>
      <c r="AJ52" s="1133"/>
      <c r="AK52" s="615"/>
      <c r="AL52" s="615"/>
      <c r="AM52" s="615"/>
      <c r="AN52" s="615"/>
      <c r="AO52" s="615"/>
      <c r="AP52" s="615"/>
      <c r="AQ52" s="615"/>
      <c r="AR52" s="615"/>
      <c r="AS52" s="615"/>
      <c r="AT52" s="615"/>
      <c r="AU52" s="615"/>
      <c r="AV52" s="615"/>
      <c r="AW52" s="615"/>
      <c r="AX52" s="615"/>
      <c r="AY52" s="615"/>
      <c r="AZ52" s="615"/>
      <c r="BA52" s="615"/>
      <c r="BB52" s="615"/>
      <c r="BC52" s="615"/>
      <c r="BD52" s="615"/>
      <c r="BE52" s="615"/>
      <c r="BF52" s="615"/>
      <c r="BG52" s="615"/>
      <c r="BH52" s="615"/>
      <c r="BI52" s="615"/>
      <c r="BJ52" s="615"/>
      <c r="BK52" s="615"/>
      <c r="BL52" s="615"/>
      <c r="BM52" s="615"/>
      <c r="BN52" s="615"/>
      <c r="BO52" s="615"/>
      <c r="BP52" s="615"/>
      <c r="BQ52" s="615"/>
      <c r="BR52" s="615"/>
      <c r="BS52" s="615"/>
      <c r="BT52" s="615"/>
      <c r="BU52" s="615"/>
      <c r="BV52" s="615"/>
      <c r="BW52" s="615"/>
      <c r="BX52" s="615"/>
      <c r="BY52" s="615"/>
      <c r="BZ52" s="615"/>
      <c r="CA52" s="615"/>
      <c r="CB52" s="615"/>
      <c r="CC52" s="615"/>
      <c r="CD52" s="615"/>
      <c r="CE52" s="615"/>
      <c r="CF52" s="615"/>
      <c r="CG52" s="615"/>
      <c r="CH52" s="615"/>
      <c r="CI52" s="615"/>
      <c r="CJ52" s="615"/>
      <c r="CK52" s="615"/>
      <c r="CL52" s="615"/>
      <c r="CM52" s="615"/>
      <c r="CN52" s="615"/>
      <c r="CO52" s="615"/>
      <c r="CP52" s="615"/>
      <c r="CQ52" s="615"/>
      <c r="CR52" s="615"/>
      <c r="CS52" s="615"/>
      <c r="CT52" s="615"/>
      <c r="CU52" s="615"/>
      <c r="CV52" s="615"/>
      <c r="CW52" s="615"/>
      <c r="CX52" s="615"/>
      <c r="CY52" s="615"/>
      <c r="CZ52" s="615"/>
      <c r="DA52" s="615"/>
      <c r="DB52" s="615"/>
      <c r="DC52" s="615"/>
      <c r="DD52" s="615"/>
      <c r="DE52" s="615"/>
      <c r="DF52" s="615"/>
      <c r="DG52" s="615"/>
      <c r="DH52" s="615"/>
      <c r="DI52" s="615"/>
      <c r="DJ52" s="615"/>
      <c r="DK52" s="615"/>
      <c r="DL52" s="615"/>
      <c r="DM52" s="615"/>
      <c r="DN52" s="615"/>
      <c r="DO52" s="615"/>
      <c r="DP52" s="615"/>
      <c r="DQ52" s="615"/>
      <c r="DR52" s="615"/>
      <c r="DS52" s="615"/>
      <c r="DT52" s="615"/>
      <c r="DU52" s="615"/>
      <c r="DV52" s="615"/>
      <c r="DW52" s="615"/>
      <c r="DX52" s="615"/>
      <c r="DY52" s="615"/>
      <c r="DZ52" s="615"/>
      <c r="EA52" s="615"/>
      <c r="EB52" s="615"/>
      <c r="EC52" s="615"/>
      <c r="ED52" s="615"/>
      <c r="EE52" s="615"/>
      <c r="EF52" s="615"/>
      <c r="EG52" s="615"/>
      <c r="EH52" s="615"/>
      <c r="EI52" s="615"/>
      <c r="EJ52" s="615"/>
      <c r="EK52" s="615"/>
      <c r="EL52" s="615"/>
      <c r="EM52" s="615"/>
      <c r="EN52" s="615"/>
      <c r="EO52" s="615"/>
      <c r="EP52" s="615"/>
      <c r="EQ52" s="615"/>
      <c r="ER52" s="615"/>
      <c r="ES52" s="615"/>
      <c r="ET52" s="615"/>
      <c r="EU52" s="615"/>
      <c r="EV52" s="615"/>
      <c r="EW52" s="615"/>
      <c r="EX52" s="615"/>
      <c r="EY52" s="615"/>
      <c r="EZ52" s="615"/>
      <c r="FA52" s="615"/>
      <c r="FB52" s="615"/>
      <c r="FC52" s="615"/>
      <c r="FD52" s="615"/>
      <c r="FE52" s="615"/>
      <c r="FF52" s="615"/>
      <c r="FG52" s="615"/>
      <c r="FH52" s="615"/>
      <c r="FI52" s="615"/>
      <c r="FJ52" s="615"/>
      <c r="FK52" s="615"/>
      <c r="FL52" s="615"/>
      <c r="FM52" s="615"/>
      <c r="FN52" s="615"/>
      <c r="FO52" s="615"/>
      <c r="FP52" s="615"/>
      <c r="FQ52" s="615"/>
      <c r="FR52" s="615"/>
      <c r="FS52" s="615"/>
      <c r="FT52" s="615"/>
      <c r="FU52" s="615"/>
      <c r="FV52" s="615"/>
      <c r="FW52" s="615"/>
      <c r="FX52" s="615"/>
    </row>
    <row r="53" spans="1:180" ht="21" customHeight="1">
      <c r="A53" s="1094"/>
      <c r="B53" s="140" t="s">
        <v>268</v>
      </c>
      <c r="C53" s="152"/>
      <c r="D53" s="123"/>
      <c r="E53" s="123"/>
      <c r="F53" s="123"/>
      <c r="G53" s="123"/>
      <c r="H53" s="123"/>
      <c r="I53" s="123"/>
      <c r="J53" s="123"/>
      <c r="K53" s="126"/>
      <c r="L53" s="1136"/>
      <c r="M53" s="723">
        <v>25</v>
      </c>
      <c r="N53" s="152"/>
      <c r="O53" s="944" t="s">
        <v>290</v>
      </c>
      <c r="P53" s="724">
        <v>8</v>
      </c>
      <c r="Q53" s="697">
        <f>P53*M53</f>
        <v>200</v>
      </c>
      <c r="R53" s="591">
        <v>17.5</v>
      </c>
      <c r="S53" s="592">
        <f t="shared" si="43"/>
        <v>3500</v>
      </c>
      <c r="T53" s="592">
        <f t="shared" ref="T53" si="46">S53*8.5/100</f>
        <v>297.5</v>
      </c>
      <c r="U53" s="638">
        <f t="shared" ref="U53" si="47">S53*24.2/100</f>
        <v>847</v>
      </c>
      <c r="V53" s="1118"/>
      <c r="W53" s="426"/>
      <c r="X53" s="96"/>
      <c r="Y53" s="96"/>
      <c r="Z53" s="126"/>
      <c r="AA53" s="97"/>
      <c r="AB53" s="98"/>
      <c r="AC53" s="98"/>
      <c r="AD53" s="608"/>
      <c r="AE53" s="145"/>
      <c r="AF53" s="145"/>
      <c r="AG53" s="1087"/>
      <c r="AH53" s="539"/>
      <c r="AI53" s="1087"/>
      <c r="AJ53" s="1133"/>
      <c r="AK53" s="615"/>
      <c r="AL53" s="615"/>
      <c r="AM53" s="615"/>
      <c r="AN53" s="615"/>
      <c r="AO53" s="615"/>
      <c r="AP53" s="615"/>
      <c r="AQ53" s="615"/>
      <c r="AR53" s="615"/>
      <c r="AS53" s="615"/>
      <c r="AT53" s="615"/>
      <c r="AU53" s="615"/>
      <c r="AV53" s="615"/>
      <c r="AW53" s="615"/>
      <c r="AX53" s="615"/>
      <c r="AY53" s="615"/>
      <c r="AZ53" s="615"/>
      <c r="BA53" s="615"/>
      <c r="BB53" s="615"/>
      <c r="BC53" s="615"/>
      <c r="BD53" s="615"/>
      <c r="BE53" s="615"/>
      <c r="BF53" s="615"/>
      <c r="BG53" s="615"/>
      <c r="BH53" s="615"/>
      <c r="BI53" s="615"/>
      <c r="BJ53" s="615"/>
      <c r="BK53" s="615"/>
      <c r="BL53" s="615"/>
      <c r="BM53" s="615"/>
      <c r="BN53" s="615"/>
      <c r="BO53" s="615"/>
      <c r="BP53" s="615"/>
      <c r="BQ53" s="615"/>
      <c r="BR53" s="615"/>
      <c r="BS53" s="615"/>
      <c r="BT53" s="615"/>
      <c r="BU53" s="615"/>
      <c r="BV53" s="615"/>
      <c r="BW53" s="615"/>
      <c r="BX53" s="615"/>
      <c r="BY53" s="615"/>
      <c r="BZ53" s="615"/>
      <c r="CA53" s="615"/>
      <c r="CB53" s="615"/>
      <c r="CC53" s="615"/>
      <c r="CD53" s="615"/>
      <c r="CE53" s="615"/>
      <c r="CF53" s="615"/>
      <c r="CG53" s="615"/>
      <c r="CH53" s="615"/>
      <c r="CI53" s="615"/>
      <c r="CJ53" s="615"/>
      <c r="CK53" s="615"/>
      <c r="CL53" s="615"/>
      <c r="CM53" s="615"/>
      <c r="CN53" s="615"/>
      <c r="CO53" s="615"/>
      <c r="CP53" s="615"/>
      <c r="CQ53" s="615"/>
      <c r="CR53" s="615"/>
      <c r="CS53" s="615"/>
      <c r="CT53" s="615"/>
      <c r="CU53" s="615"/>
      <c r="CV53" s="615"/>
      <c r="CW53" s="615"/>
      <c r="CX53" s="615"/>
      <c r="CY53" s="615"/>
      <c r="CZ53" s="615"/>
      <c r="DA53" s="615"/>
      <c r="DB53" s="615"/>
      <c r="DC53" s="615"/>
      <c r="DD53" s="615"/>
      <c r="DE53" s="615"/>
      <c r="DF53" s="615"/>
      <c r="DG53" s="615"/>
      <c r="DH53" s="615"/>
      <c r="DI53" s="615"/>
      <c r="DJ53" s="615"/>
      <c r="DK53" s="615"/>
      <c r="DL53" s="615"/>
      <c r="DM53" s="615"/>
      <c r="DN53" s="615"/>
      <c r="DO53" s="615"/>
      <c r="DP53" s="615"/>
      <c r="DQ53" s="615"/>
      <c r="DR53" s="615"/>
      <c r="DS53" s="615"/>
      <c r="DT53" s="615"/>
      <c r="DU53" s="615"/>
      <c r="DV53" s="615"/>
      <c r="DW53" s="615"/>
      <c r="DX53" s="615"/>
      <c r="DY53" s="615"/>
      <c r="DZ53" s="615"/>
      <c r="EA53" s="615"/>
      <c r="EB53" s="615"/>
      <c r="EC53" s="615"/>
      <c r="ED53" s="615"/>
      <c r="EE53" s="615"/>
      <c r="EF53" s="615"/>
      <c r="EG53" s="615"/>
      <c r="EH53" s="615"/>
      <c r="EI53" s="615"/>
      <c r="EJ53" s="615"/>
      <c r="EK53" s="615"/>
      <c r="EL53" s="615"/>
      <c r="EM53" s="615"/>
      <c r="EN53" s="615"/>
      <c r="EO53" s="615"/>
      <c r="EP53" s="615"/>
      <c r="EQ53" s="615"/>
      <c r="ER53" s="615"/>
      <c r="ES53" s="615"/>
      <c r="ET53" s="615"/>
      <c r="EU53" s="615"/>
      <c r="EV53" s="615"/>
      <c r="EW53" s="615"/>
      <c r="EX53" s="615"/>
      <c r="EY53" s="615"/>
      <c r="EZ53" s="615"/>
      <c r="FA53" s="615"/>
      <c r="FB53" s="615"/>
      <c r="FC53" s="615"/>
      <c r="FD53" s="615"/>
      <c r="FE53" s="615"/>
      <c r="FF53" s="615"/>
      <c r="FG53" s="615"/>
      <c r="FH53" s="615"/>
      <c r="FI53" s="615"/>
      <c r="FJ53" s="615"/>
      <c r="FK53" s="615"/>
      <c r="FL53" s="615"/>
      <c r="FM53" s="615"/>
      <c r="FN53" s="615"/>
      <c r="FO53" s="615"/>
      <c r="FP53" s="615"/>
      <c r="FQ53" s="615"/>
      <c r="FR53" s="615"/>
      <c r="FS53" s="615"/>
      <c r="FT53" s="615"/>
      <c r="FU53" s="615"/>
      <c r="FV53" s="615"/>
      <c r="FW53" s="615"/>
      <c r="FX53" s="615"/>
    </row>
    <row r="54" spans="1:180" ht="21" customHeight="1" thickBot="1">
      <c r="A54" s="1095"/>
      <c r="B54" s="619"/>
      <c r="C54" s="47"/>
      <c r="D54" s="130"/>
      <c r="E54" s="130"/>
      <c r="F54" s="130"/>
      <c r="G54" s="130"/>
      <c r="H54" s="130"/>
      <c r="I54" s="130"/>
      <c r="J54" s="130"/>
      <c r="K54" s="127"/>
      <c r="L54" s="1137"/>
      <c r="M54" s="725"/>
      <c r="N54" s="47"/>
      <c r="O54" s="944" t="s">
        <v>290</v>
      </c>
      <c r="P54" s="623">
        <v>0</v>
      </c>
      <c r="Q54" s="130">
        <f>P54*M54</f>
        <v>0</v>
      </c>
      <c r="R54" s="624">
        <v>17.5</v>
      </c>
      <c r="S54" s="625">
        <f t="shared" si="43"/>
        <v>0</v>
      </c>
      <c r="T54" s="625">
        <f t="shared" ref="T54" si="48">S54*8.5/100</f>
        <v>0</v>
      </c>
      <c r="U54" s="726">
        <f t="shared" ref="U54" si="49">S54*24.2/100</f>
        <v>0</v>
      </c>
      <c r="V54" s="1119"/>
      <c r="W54" s="439"/>
      <c r="X54" s="110"/>
      <c r="Y54" s="110"/>
      <c r="Z54" s="127"/>
      <c r="AA54" s="111"/>
      <c r="AB54" s="112"/>
      <c r="AC54" s="112"/>
      <c r="AD54" s="611"/>
      <c r="AE54" s="612"/>
      <c r="AF54" s="612"/>
      <c r="AG54" s="1088"/>
      <c r="AH54" s="539"/>
      <c r="AI54" s="1088"/>
      <c r="AJ54" s="1133"/>
      <c r="AK54" s="615"/>
      <c r="AL54" s="615"/>
      <c r="AM54" s="615"/>
      <c r="AN54" s="615"/>
      <c r="AO54" s="615"/>
      <c r="AP54" s="615"/>
      <c r="AQ54" s="615"/>
      <c r="AR54" s="615"/>
      <c r="AS54" s="615"/>
      <c r="AT54" s="615"/>
      <c r="AU54" s="615"/>
      <c r="AV54" s="615"/>
      <c r="AW54" s="615"/>
      <c r="AX54" s="615"/>
      <c r="AY54" s="615"/>
      <c r="AZ54" s="615"/>
      <c r="BA54" s="615"/>
      <c r="BB54" s="615"/>
      <c r="BC54" s="615"/>
      <c r="BD54" s="615"/>
      <c r="BE54" s="615"/>
      <c r="BF54" s="615"/>
      <c r="BG54" s="615"/>
      <c r="BH54" s="615"/>
      <c r="BI54" s="615"/>
      <c r="BJ54" s="615"/>
      <c r="BK54" s="615"/>
      <c r="BL54" s="615"/>
      <c r="BM54" s="615"/>
      <c r="BN54" s="615"/>
      <c r="BO54" s="615"/>
      <c r="BP54" s="615"/>
      <c r="BQ54" s="615"/>
      <c r="BR54" s="615"/>
      <c r="BS54" s="615"/>
      <c r="BT54" s="615"/>
      <c r="BU54" s="615"/>
      <c r="BV54" s="615"/>
      <c r="BW54" s="615"/>
      <c r="BX54" s="615"/>
      <c r="BY54" s="615"/>
      <c r="BZ54" s="615"/>
      <c r="CA54" s="615"/>
      <c r="CB54" s="615"/>
      <c r="CC54" s="615"/>
      <c r="CD54" s="615"/>
      <c r="CE54" s="615"/>
      <c r="CF54" s="615"/>
      <c r="CG54" s="615"/>
      <c r="CH54" s="615"/>
      <c r="CI54" s="615"/>
      <c r="CJ54" s="615"/>
      <c r="CK54" s="615"/>
      <c r="CL54" s="615"/>
      <c r="CM54" s="615"/>
      <c r="CN54" s="615"/>
      <c r="CO54" s="615"/>
      <c r="CP54" s="615"/>
      <c r="CQ54" s="615"/>
      <c r="CR54" s="615"/>
      <c r="CS54" s="615"/>
      <c r="CT54" s="615"/>
      <c r="CU54" s="615"/>
      <c r="CV54" s="615"/>
      <c r="CW54" s="615"/>
      <c r="CX54" s="615"/>
      <c r="CY54" s="615"/>
      <c r="CZ54" s="615"/>
      <c r="DA54" s="615"/>
      <c r="DB54" s="615"/>
      <c r="DC54" s="615"/>
      <c r="DD54" s="615"/>
      <c r="DE54" s="615"/>
      <c r="DF54" s="615"/>
      <c r="DG54" s="615"/>
      <c r="DH54" s="615"/>
      <c r="DI54" s="615"/>
      <c r="DJ54" s="615"/>
      <c r="DK54" s="615"/>
      <c r="DL54" s="615"/>
      <c r="DM54" s="615"/>
      <c r="DN54" s="615"/>
      <c r="DO54" s="615"/>
      <c r="DP54" s="615"/>
      <c r="DQ54" s="615"/>
      <c r="DR54" s="615"/>
      <c r="DS54" s="615"/>
      <c r="DT54" s="615"/>
      <c r="DU54" s="615"/>
      <c r="DV54" s="615"/>
      <c r="DW54" s="615"/>
      <c r="DX54" s="615"/>
      <c r="DY54" s="615"/>
      <c r="DZ54" s="615"/>
      <c r="EA54" s="615"/>
      <c r="EB54" s="615"/>
      <c r="EC54" s="615"/>
      <c r="ED54" s="615"/>
      <c r="EE54" s="615"/>
      <c r="EF54" s="615"/>
      <c r="EG54" s="615"/>
      <c r="EH54" s="615"/>
      <c r="EI54" s="615"/>
      <c r="EJ54" s="615"/>
      <c r="EK54" s="615"/>
      <c r="EL54" s="615"/>
      <c r="EM54" s="615"/>
      <c r="EN54" s="615"/>
      <c r="EO54" s="615"/>
      <c r="EP54" s="615"/>
      <c r="EQ54" s="615"/>
      <c r="ER54" s="615"/>
      <c r="ES54" s="615"/>
      <c r="ET54" s="615"/>
      <c r="EU54" s="615"/>
      <c r="EV54" s="615"/>
      <c r="EW54" s="615"/>
      <c r="EX54" s="615"/>
      <c r="EY54" s="615"/>
      <c r="EZ54" s="615"/>
      <c r="FA54" s="615"/>
      <c r="FB54" s="615"/>
      <c r="FC54" s="615"/>
      <c r="FD54" s="615"/>
      <c r="FE54" s="615"/>
      <c r="FF54" s="615"/>
      <c r="FG54" s="615"/>
      <c r="FH54" s="615"/>
      <c r="FI54" s="615"/>
      <c r="FJ54" s="615"/>
      <c r="FK54" s="615"/>
      <c r="FL54" s="615"/>
      <c r="FM54" s="615"/>
      <c r="FN54" s="615"/>
      <c r="FO54" s="615"/>
      <c r="FP54" s="615"/>
      <c r="FQ54" s="615"/>
      <c r="FR54" s="615"/>
      <c r="FS54" s="615"/>
      <c r="FT54" s="615"/>
      <c r="FU54" s="615"/>
      <c r="FV54" s="615"/>
      <c r="FW54" s="615"/>
      <c r="FX54" s="615"/>
    </row>
    <row r="55" spans="1:180" ht="26.25" customHeight="1" thickTop="1">
      <c r="A55" s="1094" t="s">
        <v>282</v>
      </c>
      <c r="B55" s="153" t="s">
        <v>203</v>
      </c>
      <c r="C55" s="727"/>
      <c r="D55" s="154"/>
      <c r="E55" s="154"/>
      <c r="F55" s="154"/>
      <c r="G55" s="154"/>
      <c r="H55" s="154"/>
      <c r="I55" s="154"/>
      <c r="J55" s="154"/>
      <c r="K55" s="721"/>
      <c r="L55" s="1143"/>
      <c r="M55" s="467">
        <v>1</v>
      </c>
      <c r="N55" s="153"/>
      <c r="O55" s="944" t="s">
        <v>290</v>
      </c>
      <c r="P55" s="710">
        <v>10</v>
      </c>
      <c r="Q55" s="692">
        <f>P55*M55</f>
        <v>10</v>
      </c>
      <c r="R55" s="693">
        <v>17.5</v>
      </c>
      <c r="S55" s="673">
        <f t="shared" si="43"/>
        <v>175</v>
      </c>
      <c r="T55" s="673">
        <f t="shared" ref="T55:T66" si="50">S55*8.5/100</f>
        <v>14.875</v>
      </c>
      <c r="U55" s="674">
        <f t="shared" ref="U55:U69" si="51">S55*24.2/100</f>
        <v>42.35</v>
      </c>
      <c r="V55" s="1117">
        <f>SUM(S55:U69)</f>
        <v>4807.0575000000008</v>
      </c>
      <c r="W55" s="447">
        <v>2</v>
      </c>
      <c r="X55" s="122" t="s">
        <v>0</v>
      </c>
      <c r="Y55" s="122"/>
      <c r="Z55" s="124">
        <v>15</v>
      </c>
      <c r="AA55" s="104">
        <f>Z55*W55</f>
        <v>30</v>
      </c>
      <c r="AB55" s="66">
        <v>12.5</v>
      </c>
      <c r="AC55" s="66" t="s">
        <v>290</v>
      </c>
      <c r="AD55" s="640">
        <f>AA55*AB55</f>
        <v>375</v>
      </c>
      <c r="AE55" s="641">
        <f t="shared" ref="AE55" si="52">AD55*8.5/100</f>
        <v>31.875</v>
      </c>
      <c r="AF55" s="728">
        <f t="shared" ref="AF55" si="53">AD55*24.2/100</f>
        <v>90.75</v>
      </c>
      <c r="AG55" s="1086">
        <f>SUM(AD55:AF69)</f>
        <v>1499.51</v>
      </c>
      <c r="AH55" s="539"/>
      <c r="AI55" s="1086">
        <f>AG55+V55</f>
        <v>6306.567500000001</v>
      </c>
      <c r="AJ55" s="1138"/>
      <c r="AK55" s="615"/>
      <c r="AL55" s="615"/>
      <c r="AM55" s="615"/>
      <c r="AN55" s="615"/>
      <c r="AO55" s="615"/>
      <c r="AP55" s="615"/>
    </row>
    <row r="56" spans="1:180" ht="26.25" customHeight="1">
      <c r="A56" s="1094"/>
      <c r="B56" s="122"/>
      <c r="C56" s="714"/>
      <c r="D56" s="124"/>
      <c r="E56" s="124"/>
      <c r="F56" s="124"/>
      <c r="G56" s="124"/>
      <c r="H56" s="124"/>
      <c r="I56" s="124"/>
      <c r="J56" s="124"/>
      <c r="K56" s="729"/>
      <c r="L56" s="1144"/>
      <c r="M56" s="660"/>
      <c r="N56" s="122"/>
      <c r="O56" s="946"/>
      <c r="P56" s="710"/>
      <c r="Q56" s="692"/>
      <c r="R56" s="693"/>
      <c r="S56" s="673"/>
      <c r="T56" s="673"/>
      <c r="U56" s="674"/>
      <c r="V56" s="1118"/>
      <c r="W56" s="447"/>
      <c r="X56" s="122"/>
      <c r="Y56" s="122"/>
      <c r="Z56" s="124"/>
      <c r="AA56" s="104"/>
      <c r="AB56" s="66"/>
      <c r="AC56" s="66"/>
      <c r="AD56" s="640"/>
      <c r="AE56" s="641"/>
      <c r="AF56" s="728"/>
      <c r="AG56" s="1087"/>
      <c r="AH56" s="539"/>
      <c r="AI56" s="1087"/>
      <c r="AJ56" s="1138"/>
      <c r="AK56" s="615"/>
      <c r="AL56" s="615"/>
      <c r="AM56" s="615"/>
      <c r="AN56" s="615"/>
      <c r="AO56" s="615"/>
      <c r="AP56" s="615"/>
    </row>
    <row r="57" spans="1:180" ht="26.25" customHeight="1">
      <c r="A57" s="1094"/>
      <c r="B57" s="122" t="s">
        <v>269</v>
      </c>
      <c r="C57" s="714"/>
      <c r="D57" s="124"/>
      <c r="E57" s="124"/>
      <c r="F57" s="124"/>
      <c r="G57" s="124"/>
      <c r="H57" s="124"/>
      <c r="I57" s="124"/>
      <c r="J57" s="124"/>
      <c r="K57" s="729"/>
      <c r="L57" s="1144"/>
      <c r="M57" s="660">
        <v>3</v>
      </c>
      <c r="N57" s="122"/>
      <c r="O57" s="943" t="s">
        <v>290</v>
      </c>
      <c r="P57" s="710">
        <v>10</v>
      </c>
      <c r="Q57" s="697">
        <f>P57*M57</f>
        <v>30</v>
      </c>
      <c r="R57" s="591">
        <v>17.5</v>
      </c>
      <c r="S57" s="592">
        <f t="shared" ref="S57:S70" si="54">R57*Q57</f>
        <v>525</v>
      </c>
      <c r="T57" s="592">
        <f t="shared" ref="T57:T58" si="55">S57*8.5/100</f>
        <v>44.625</v>
      </c>
      <c r="U57" s="638">
        <f t="shared" ref="U57:U58" si="56">S57*24.2/100</f>
        <v>127.05</v>
      </c>
      <c r="V57" s="1118"/>
      <c r="W57" s="447"/>
      <c r="X57" s="122"/>
      <c r="Y57" s="122"/>
      <c r="Z57" s="124"/>
      <c r="AA57" s="104"/>
      <c r="AB57" s="66"/>
      <c r="AC57" s="66"/>
      <c r="AD57" s="640"/>
      <c r="AE57" s="641"/>
      <c r="AF57" s="728"/>
      <c r="AG57" s="1087"/>
      <c r="AH57" s="539"/>
      <c r="AI57" s="1087"/>
      <c r="AJ57" s="1138"/>
      <c r="AK57" s="615"/>
      <c r="AL57" s="615"/>
      <c r="AM57" s="615"/>
      <c r="AN57" s="615"/>
      <c r="AO57" s="615"/>
      <c r="AP57" s="615"/>
    </row>
    <row r="58" spans="1:180" ht="15.75" customHeight="1">
      <c r="A58" s="1094"/>
      <c r="B58" s="1089" t="s">
        <v>51</v>
      </c>
      <c r="C58" s="1230"/>
      <c r="D58" s="1096"/>
      <c r="E58" s="1096"/>
      <c r="F58" s="1096"/>
      <c r="G58" s="1096"/>
      <c r="H58" s="1096"/>
      <c r="I58" s="1096"/>
      <c r="J58" s="1096"/>
      <c r="K58" s="1123"/>
      <c r="L58" s="1144"/>
      <c r="M58" s="1102">
        <v>2</v>
      </c>
      <c r="N58" s="1089"/>
      <c r="O58" s="945" t="s">
        <v>290</v>
      </c>
      <c r="P58" s="610">
        <v>5</v>
      </c>
      <c r="Q58" s="697">
        <f>P58*M58</f>
        <v>10</v>
      </c>
      <c r="R58" s="591">
        <v>17.5</v>
      </c>
      <c r="S58" s="592">
        <f t="shared" si="54"/>
        <v>175</v>
      </c>
      <c r="T58" s="592">
        <f t="shared" si="55"/>
        <v>14.875</v>
      </c>
      <c r="U58" s="638">
        <f t="shared" si="56"/>
        <v>42.35</v>
      </c>
      <c r="V58" s="1118"/>
      <c r="W58" s="424">
        <v>1</v>
      </c>
      <c r="X58" s="10" t="s">
        <v>58</v>
      </c>
      <c r="Y58" s="10"/>
      <c r="Z58" s="73">
        <v>20</v>
      </c>
      <c r="AA58" s="9">
        <f>Z58*W58</f>
        <v>20</v>
      </c>
      <c r="AB58" s="34">
        <v>14.5</v>
      </c>
      <c r="AC58" s="34" t="s">
        <v>290</v>
      </c>
      <c r="AD58" s="603">
        <f>AA58*AB58</f>
        <v>290</v>
      </c>
      <c r="AE58" s="604">
        <f t="shared" ref="AE58" si="57">AD58*8.5/100</f>
        <v>24.65</v>
      </c>
      <c r="AF58" s="696">
        <f t="shared" ref="AF58" si="58">AD58*24.2/100</f>
        <v>70.180000000000007</v>
      </c>
      <c r="AG58" s="1087"/>
      <c r="AH58" s="539"/>
      <c r="AI58" s="1087"/>
      <c r="AJ58" s="1138"/>
      <c r="AK58" s="615"/>
      <c r="AL58" s="615"/>
      <c r="AM58" s="615"/>
      <c r="AN58" s="615"/>
      <c r="AO58" s="615"/>
      <c r="AP58" s="615"/>
    </row>
    <row r="59" spans="1:180" ht="35.25" customHeight="1">
      <c r="A59" s="1094"/>
      <c r="B59" s="1090"/>
      <c r="C59" s="1231"/>
      <c r="D59" s="1097"/>
      <c r="E59" s="1097"/>
      <c r="F59" s="1097"/>
      <c r="G59" s="1097"/>
      <c r="H59" s="1097"/>
      <c r="I59" s="1097"/>
      <c r="J59" s="1097"/>
      <c r="K59" s="1124"/>
      <c r="L59" s="1144"/>
      <c r="M59" s="1142"/>
      <c r="N59" s="1126"/>
      <c r="O59" s="945" t="s">
        <v>297</v>
      </c>
      <c r="P59" s="730">
        <v>6</v>
      </c>
      <c r="Q59" s="731">
        <f>P59*M58</f>
        <v>12</v>
      </c>
      <c r="R59" s="732">
        <v>35</v>
      </c>
      <c r="S59" s="953">
        <f t="shared" si="54"/>
        <v>420</v>
      </c>
      <c r="T59" s="733">
        <f t="shared" ref="T59" si="59">S59*8.5/100</f>
        <v>35.700000000000003</v>
      </c>
      <c r="U59" s="734">
        <f t="shared" ref="U59" si="60">S59*24.2/100</f>
        <v>101.64</v>
      </c>
      <c r="V59" s="1118"/>
      <c r="W59" s="424">
        <v>2</v>
      </c>
      <c r="X59" s="10" t="s">
        <v>57</v>
      </c>
      <c r="Y59" s="10"/>
      <c r="Z59" s="73">
        <v>15</v>
      </c>
      <c r="AA59" s="9">
        <f>Z59*W59</f>
        <v>30</v>
      </c>
      <c r="AB59" s="34">
        <v>15.5</v>
      </c>
      <c r="AC59" s="34" t="s">
        <v>290</v>
      </c>
      <c r="AD59" s="603">
        <f>AA59*AB59</f>
        <v>465</v>
      </c>
      <c r="AE59" s="604">
        <f t="shared" ref="AE59" si="61">AD59*8.5/100</f>
        <v>39.524999999999999</v>
      </c>
      <c r="AF59" s="696">
        <f t="shared" ref="AF59" si="62">AD59*24.2/100</f>
        <v>112.53</v>
      </c>
      <c r="AG59" s="1087"/>
      <c r="AH59" s="539"/>
      <c r="AI59" s="1087"/>
      <c r="AJ59" s="1138"/>
      <c r="AK59" s="615"/>
      <c r="AL59" s="615"/>
      <c r="AM59" s="615"/>
      <c r="AN59" s="615"/>
      <c r="AO59" s="615"/>
      <c r="AP59" s="615"/>
    </row>
    <row r="60" spans="1:180" ht="21" customHeight="1">
      <c r="A60" s="1094"/>
      <c r="B60" s="153" t="s">
        <v>217</v>
      </c>
      <c r="C60" s="727"/>
      <c r="D60" s="154"/>
      <c r="E60" s="1120"/>
      <c r="F60" s="1121"/>
      <c r="G60" s="1121"/>
      <c r="H60" s="1122"/>
      <c r="I60" s="702"/>
      <c r="J60" s="154"/>
      <c r="K60" s="721"/>
      <c r="L60" s="1144"/>
      <c r="M60" s="468">
        <v>1</v>
      </c>
      <c r="N60" s="10"/>
      <c r="O60" s="945" t="s">
        <v>290</v>
      </c>
      <c r="P60" s="718">
        <v>4</v>
      </c>
      <c r="Q60" s="697">
        <f>P60*M60</f>
        <v>4</v>
      </c>
      <c r="R60" s="591">
        <v>17.5</v>
      </c>
      <c r="S60" s="592">
        <f t="shared" si="54"/>
        <v>70</v>
      </c>
      <c r="T60" s="592">
        <f t="shared" ref="T60" si="63">S60*8.5/100</f>
        <v>5.95</v>
      </c>
      <c r="U60" s="638">
        <f t="shared" ref="U60" si="64">S60*24.2/100</f>
        <v>16.940000000000001</v>
      </c>
      <c r="V60" s="1118"/>
      <c r="W60" s="426"/>
      <c r="X60" s="96"/>
      <c r="Y60" s="96"/>
      <c r="Z60" s="126"/>
      <c r="AA60" s="97"/>
      <c r="AB60" s="98"/>
      <c r="AC60" s="98"/>
      <c r="AD60" s="608"/>
      <c r="AE60" s="145"/>
      <c r="AF60" s="145"/>
      <c r="AG60" s="1087"/>
      <c r="AH60" s="539"/>
      <c r="AI60" s="1087"/>
      <c r="AJ60" s="1138"/>
      <c r="AK60" s="615"/>
      <c r="AL60" s="615"/>
      <c r="AM60" s="615"/>
      <c r="AN60" s="615"/>
      <c r="AO60" s="615"/>
      <c r="AP60" s="615"/>
    </row>
    <row r="61" spans="1:180" ht="21" customHeight="1">
      <c r="A61" s="1094"/>
      <c r="B61" s="1089" t="s">
        <v>204</v>
      </c>
      <c r="C61" s="727"/>
      <c r="D61" s="154"/>
      <c r="E61" s="154"/>
      <c r="F61" s="154"/>
      <c r="G61" s="154"/>
      <c r="H61" s="154"/>
      <c r="I61" s="154"/>
      <c r="J61" s="154"/>
      <c r="K61" s="721"/>
      <c r="L61" s="1144"/>
      <c r="M61" s="467">
        <v>1</v>
      </c>
      <c r="N61" s="153"/>
      <c r="O61" s="945" t="s">
        <v>290</v>
      </c>
      <c r="P61" s="735">
        <v>5</v>
      </c>
      <c r="Q61" s="692">
        <f>P61*M61</f>
        <v>5</v>
      </c>
      <c r="R61" s="693">
        <v>17.5</v>
      </c>
      <c r="S61" s="673">
        <f t="shared" si="54"/>
        <v>87.5</v>
      </c>
      <c r="T61" s="673">
        <f t="shared" ref="T61" si="65">S61*8.5/100</f>
        <v>7.4375</v>
      </c>
      <c r="U61" s="674">
        <f t="shared" ref="U61" si="66">S61*24.2/100</f>
        <v>21.175000000000001</v>
      </c>
      <c r="V61" s="1118"/>
      <c r="W61" s="426"/>
      <c r="X61" s="96"/>
      <c r="Y61" s="96"/>
      <c r="Z61" s="126"/>
      <c r="AA61" s="97"/>
      <c r="AB61" s="98"/>
      <c r="AC61" s="98"/>
      <c r="AD61" s="608"/>
      <c r="AE61" s="145"/>
      <c r="AF61" s="145"/>
      <c r="AG61" s="1087"/>
      <c r="AH61" s="539"/>
      <c r="AI61" s="1087"/>
      <c r="AJ61" s="1138"/>
      <c r="AK61" s="615"/>
      <c r="AL61" s="615"/>
      <c r="AM61" s="615"/>
      <c r="AN61" s="615"/>
      <c r="AO61" s="615"/>
      <c r="AP61" s="615"/>
    </row>
    <row r="62" spans="1:180" ht="35.25" customHeight="1">
      <c r="A62" s="1094"/>
      <c r="B62" s="1090"/>
      <c r="C62" s="727"/>
      <c r="D62" s="154"/>
      <c r="E62" s="154"/>
      <c r="F62" s="154"/>
      <c r="G62" s="154"/>
      <c r="H62" s="154"/>
      <c r="I62" s="154"/>
      <c r="J62" s="154"/>
      <c r="K62" s="721"/>
      <c r="L62" s="1144"/>
      <c r="M62" s="467">
        <v>2</v>
      </c>
      <c r="N62" s="153"/>
      <c r="O62" s="944" t="s">
        <v>298</v>
      </c>
      <c r="P62" s="718">
        <v>10</v>
      </c>
      <c r="Q62" s="697">
        <v>20</v>
      </c>
      <c r="R62" s="591">
        <v>35</v>
      </c>
      <c r="S62" s="950">
        <f t="shared" si="54"/>
        <v>700</v>
      </c>
      <c r="T62" s="592">
        <f t="shared" ref="T62" si="67">S62*8.5/100</f>
        <v>59.5</v>
      </c>
      <c r="U62" s="638">
        <f t="shared" ref="U62" si="68">S62*24.2/100</f>
        <v>169.4</v>
      </c>
      <c r="V62" s="1118"/>
      <c r="W62" s="426"/>
      <c r="X62" s="96"/>
      <c r="Y62" s="96"/>
      <c r="Z62" s="126"/>
      <c r="AA62" s="97"/>
      <c r="AB62" s="98"/>
      <c r="AC62" s="98"/>
      <c r="AD62" s="608"/>
      <c r="AE62" s="145"/>
      <c r="AF62" s="145"/>
      <c r="AG62" s="1087"/>
      <c r="AH62" s="539"/>
      <c r="AI62" s="1087"/>
      <c r="AJ62" s="1138"/>
      <c r="AK62" s="615"/>
      <c r="AL62" s="615"/>
      <c r="AM62" s="615"/>
      <c r="AN62" s="615"/>
      <c r="AO62" s="615"/>
      <c r="AP62" s="615"/>
    </row>
    <row r="63" spans="1:180" ht="21" customHeight="1">
      <c r="A63" s="1094"/>
      <c r="B63" s="1089" t="s">
        <v>205</v>
      </c>
      <c r="C63" s="727"/>
      <c r="D63" s="154"/>
      <c r="E63" s="154"/>
      <c r="F63" s="154"/>
      <c r="G63" s="154"/>
      <c r="H63" s="154"/>
      <c r="I63" s="154"/>
      <c r="J63" s="154"/>
      <c r="K63" s="721"/>
      <c r="L63" s="1144"/>
      <c r="M63" s="467">
        <v>1</v>
      </c>
      <c r="N63" s="153"/>
      <c r="O63" s="954" t="s">
        <v>290</v>
      </c>
      <c r="P63" s="718">
        <v>15</v>
      </c>
      <c r="Q63" s="697">
        <f t="shared" ref="Q63:Q68" si="69">P63*M63</f>
        <v>15</v>
      </c>
      <c r="R63" s="591">
        <v>17.5</v>
      </c>
      <c r="S63" s="592">
        <f t="shared" si="54"/>
        <v>262.5</v>
      </c>
      <c r="T63" s="592">
        <f t="shared" ref="T63" si="70">S63*8.5/100</f>
        <v>22.3125</v>
      </c>
      <c r="U63" s="638">
        <f t="shared" ref="U63" si="71">S63*24.2/100</f>
        <v>63.524999999999999</v>
      </c>
      <c r="V63" s="1118"/>
      <c r="W63" s="426"/>
      <c r="X63" s="96"/>
      <c r="Y63" s="96"/>
      <c r="Z63" s="126"/>
      <c r="AA63" s="97"/>
      <c r="AB63" s="98"/>
      <c r="AC63" s="98"/>
      <c r="AD63" s="608"/>
      <c r="AE63" s="145"/>
      <c r="AF63" s="145"/>
      <c r="AG63" s="1087"/>
      <c r="AH63" s="539"/>
      <c r="AI63" s="1087"/>
      <c r="AJ63" s="1138"/>
      <c r="AK63" s="615"/>
      <c r="AL63" s="615"/>
      <c r="AM63" s="615"/>
      <c r="AN63" s="615"/>
      <c r="AO63" s="615"/>
      <c r="AP63" s="615"/>
    </row>
    <row r="64" spans="1:180" ht="36.75" customHeight="1">
      <c r="A64" s="1094"/>
      <c r="B64" s="1090"/>
      <c r="C64" s="727"/>
      <c r="D64" s="154"/>
      <c r="E64" s="154"/>
      <c r="F64" s="154"/>
      <c r="G64" s="154"/>
      <c r="H64" s="154"/>
      <c r="I64" s="154"/>
      <c r="J64" s="154"/>
      <c r="K64" s="721"/>
      <c r="L64" s="1144"/>
      <c r="M64" s="467">
        <v>3</v>
      </c>
      <c r="N64" s="153"/>
      <c r="O64" s="944" t="s">
        <v>299</v>
      </c>
      <c r="P64" s="718">
        <v>4</v>
      </c>
      <c r="Q64" s="697">
        <f t="shared" si="69"/>
        <v>12</v>
      </c>
      <c r="R64" s="591">
        <v>35</v>
      </c>
      <c r="S64" s="950">
        <f t="shared" si="54"/>
        <v>420</v>
      </c>
      <c r="T64" s="592">
        <f t="shared" ref="T64:T65" si="72">S64*8.5/100</f>
        <v>35.700000000000003</v>
      </c>
      <c r="U64" s="638">
        <f t="shared" ref="U64:U65" si="73">S64*24.2/100</f>
        <v>101.64</v>
      </c>
      <c r="V64" s="1118"/>
      <c r="W64" s="426"/>
      <c r="X64" s="96"/>
      <c r="Y64" s="96"/>
      <c r="Z64" s="126"/>
      <c r="AA64" s="97"/>
      <c r="AB64" s="98"/>
      <c r="AC64" s="98"/>
      <c r="AD64" s="608"/>
      <c r="AE64" s="145"/>
      <c r="AF64" s="145"/>
      <c r="AG64" s="1087"/>
      <c r="AH64" s="539"/>
      <c r="AI64" s="1087"/>
      <c r="AJ64" s="1138"/>
      <c r="AK64" s="615"/>
      <c r="AL64" s="615"/>
      <c r="AM64" s="615"/>
      <c r="AN64" s="615"/>
      <c r="AO64" s="615"/>
      <c r="AP64" s="615"/>
    </row>
    <row r="65" spans="1:180" ht="21" customHeight="1" thickBot="1">
      <c r="A65" s="1094"/>
      <c r="B65" s="1089" t="s">
        <v>25</v>
      </c>
      <c r="C65" s="727"/>
      <c r="D65" s="154"/>
      <c r="E65" s="154"/>
      <c r="F65" s="154"/>
      <c r="G65" s="154"/>
      <c r="H65" s="154"/>
      <c r="I65" s="154"/>
      <c r="J65" s="154"/>
      <c r="K65" s="721"/>
      <c r="L65" s="1144"/>
      <c r="M65" s="660">
        <v>1</v>
      </c>
      <c r="N65" s="153"/>
      <c r="O65" s="944" t="s">
        <v>290</v>
      </c>
      <c r="P65" s="718">
        <v>6</v>
      </c>
      <c r="Q65" s="697">
        <f t="shared" si="69"/>
        <v>6</v>
      </c>
      <c r="R65" s="624">
        <v>17.5</v>
      </c>
      <c r="S65" s="625">
        <f t="shared" si="54"/>
        <v>105</v>
      </c>
      <c r="T65" s="625">
        <f t="shared" si="72"/>
        <v>8.9250000000000007</v>
      </c>
      <c r="U65" s="726">
        <f t="shared" si="73"/>
        <v>25.41</v>
      </c>
      <c r="V65" s="1118"/>
      <c r="W65" s="426"/>
      <c r="X65" s="96"/>
      <c r="Y65" s="96"/>
      <c r="Z65" s="126"/>
      <c r="AA65" s="97"/>
      <c r="AB65" s="98"/>
      <c r="AC65" s="98"/>
      <c r="AD65" s="608"/>
      <c r="AE65" s="145"/>
      <c r="AF65" s="145"/>
      <c r="AG65" s="1087"/>
      <c r="AH65" s="539"/>
      <c r="AI65" s="1087"/>
      <c r="AJ65" s="1138"/>
      <c r="AK65" s="615"/>
      <c r="AL65" s="615"/>
      <c r="AM65" s="615"/>
      <c r="AN65" s="615"/>
      <c r="AO65" s="615"/>
      <c r="AP65" s="615"/>
    </row>
    <row r="66" spans="1:180" s="738" customFormat="1" ht="35.25" customHeight="1" thickTop="1">
      <c r="A66" s="1094"/>
      <c r="B66" s="1128"/>
      <c r="C66" s="153"/>
      <c r="D66" s="154"/>
      <c r="E66" s="153"/>
      <c r="F66" s="154"/>
      <c r="G66" s="154"/>
      <c r="H66" s="635"/>
      <c r="I66" s="636"/>
      <c r="J66" s="736"/>
      <c r="K66" s="721"/>
      <c r="L66" s="1144"/>
      <c r="M66" s="737">
        <v>2</v>
      </c>
      <c r="N66" s="10"/>
      <c r="O66" s="945" t="s">
        <v>300</v>
      </c>
      <c r="P66" s="610">
        <v>4</v>
      </c>
      <c r="Q66" s="697">
        <f t="shared" si="69"/>
        <v>8</v>
      </c>
      <c r="R66" s="591">
        <v>35</v>
      </c>
      <c r="S66" s="950">
        <f t="shared" si="54"/>
        <v>280</v>
      </c>
      <c r="T66" s="592">
        <f t="shared" si="50"/>
        <v>23.8</v>
      </c>
      <c r="U66" s="638">
        <f t="shared" si="51"/>
        <v>67.760000000000005</v>
      </c>
      <c r="V66" s="1118"/>
      <c r="W66" s="615"/>
      <c r="X66" s="615"/>
      <c r="Y66" s="615"/>
      <c r="Z66" s="615"/>
      <c r="AA66" s="615"/>
      <c r="AB66" s="615"/>
      <c r="AC66" s="615"/>
      <c r="AD66" s="615"/>
      <c r="AE66" s="615"/>
      <c r="AF66" s="615"/>
      <c r="AG66" s="1087"/>
      <c r="AH66" s="539"/>
      <c r="AI66" s="1087"/>
      <c r="AJ66" s="1138"/>
      <c r="AK66" s="615"/>
      <c r="AL66" s="615"/>
      <c r="AM66" s="615"/>
      <c r="AN66" s="615"/>
      <c r="AO66" s="615"/>
      <c r="AP66" s="615"/>
    </row>
    <row r="67" spans="1:180" s="615" customFormat="1" ht="21" customHeight="1">
      <c r="A67" s="1094"/>
      <c r="B67" s="1126" t="s">
        <v>52</v>
      </c>
      <c r="C67" s="10"/>
      <c r="D67" s="73"/>
      <c r="E67" s="153"/>
      <c r="F67" s="73"/>
      <c r="G67" s="73"/>
      <c r="H67" s="609"/>
      <c r="I67" s="739"/>
      <c r="J67" s="590"/>
      <c r="K67" s="703"/>
      <c r="L67" s="1144"/>
      <c r="M67" s="737">
        <v>1</v>
      </c>
      <c r="O67" s="615" t="s">
        <v>290</v>
      </c>
      <c r="P67" s="610">
        <v>6</v>
      </c>
      <c r="Q67" s="697">
        <f t="shared" si="69"/>
        <v>6</v>
      </c>
      <c r="R67" s="591">
        <v>17.5</v>
      </c>
      <c r="S67" s="592">
        <f t="shared" si="54"/>
        <v>105</v>
      </c>
      <c r="T67" s="592">
        <f t="shared" ref="T67" si="74">S67*8.5/100</f>
        <v>8.9250000000000007</v>
      </c>
      <c r="U67" s="638">
        <f t="shared" ref="U67" si="75">S67*24.2/100</f>
        <v>25.41</v>
      </c>
      <c r="V67" s="1118"/>
      <c r="W67" s="426"/>
      <c r="X67" s="96"/>
      <c r="Y67" s="96"/>
      <c r="Z67" s="126"/>
      <c r="AA67" s="97"/>
      <c r="AB67" s="98"/>
      <c r="AC67" s="98"/>
      <c r="AD67" s="608"/>
      <c r="AE67" s="145"/>
      <c r="AF67" s="145"/>
      <c r="AG67" s="1087"/>
      <c r="AH67" s="539"/>
      <c r="AI67" s="1087"/>
      <c r="AJ67" s="1138"/>
    </row>
    <row r="68" spans="1:180" s="615" customFormat="1" ht="35.25" customHeight="1">
      <c r="A68" s="1094"/>
      <c r="B68" s="1127"/>
      <c r="C68" s="10"/>
      <c r="D68" s="73"/>
      <c r="E68" s="153"/>
      <c r="F68" s="73"/>
      <c r="G68" s="73"/>
      <c r="H68" s="609"/>
      <c r="I68" s="739"/>
      <c r="J68" s="590"/>
      <c r="K68" s="703"/>
      <c r="L68" s="1144"/>
      <c r="M68" s="737">
        <v>1</v>
      </c>
      <c r="N68" s="152"/>
      <c r="O68" s="943" t="s">
        <v>301</v>
      </c>
      <c r="P68" s="610">
        <v>6</v>
      </c>
      <c r="Q68" s="697">
        <f t="shared" si="69"/>
        <v>6</v>
      </c>
      <c r="R68" s="591">
        <v>35</v>
      </c>
      <c r="S68" s="950">
        <f t="shared" si="54"/>
        <v>210</v>
      </c>
      <c r="T68" s="592">
        <f>S68*8.5/100</f>
        <v>17.850000000000001</v>
      </c>
      <c r="U68" s="638">
        <f t="shared" si="51"/>
        <v>50.82</v>
      </c>
      <c r="V68" s="1118"/>
      <c r="W68" s="722"/>
      <c r="X68" s="96"/>
      <c r="Y68" s="96"/>
      <c r="Z68" s="126"/>
      <c r="AA68" s="97"/>
      <c r="AB68" s="98"/>
      <c r="AC68" s="98"/>
      <c r="AD68" s="608"/>
      <c r="AE68" s="145"/>
      <c r="AF68" s="145"/>
      <c r="AG68" s="1087"/>
      <c r="AH68" s="539"/>
      <c r="AI68" s="1087"/>
      <c r="AJ68" s="1138"/>
      <c r="AK68" s="614"/>
    </row>
    <row r="69" spans="1:180" s="615" customFormat="1" ht="21" customHeight="1" thickBot="1">
      <c r="A69" s="1095"/>
      <c r="B69" s="47" t="s">
        <v>26</v>
      </c>
      <c r="C69" s="47"/>
      <c r="D69" s="130"/>
      <c r="E69" s="47"/>
      <c r="F69" s="130"/>
      <c r="G69" s="130"/>
      <c r="H69" s="130"/>
      <c r="I69" s="130"/>
      <c r="J69" s="740"/>
      <c r="K69" s="741"/>
      <c r="L69" s="1145"/>
      <c r="M69" s="742">
        <v>1</v>
      </c>
      <c r="N69" s="47"/>
      <c r="O69" s="47" t="s">
        <v>290</v>
      </c>
      <c r="P69" s="130">
        <v>5</v>
      </c>
      <c r="Q69" s="743">
        <v>5</v>
      </c>
      <c r="R69" s="624">
        <v>17.5</v>
      </c>
      <c r="S69" s="625">
        <f t="shared" si="54"/>
        <v>87.5</v>
      </c>
      <c r="T69" s="625">
        <f t="shared" ref="T69" si="76">S69*8.5/100</f>
        <v>7.4375</v>
      </c>
      <c r="U69" s="726">
        <f t="shared" si="51"/>
        <v>21.175000000000001</v>
      </c>
      <c r="V69" s="1119"/>
      <c r="W69" s="428"/>
      <c r="X69" s="110"/>
      <c r="Y69" s="110"/>
      <c r="Z69" s="127"/>
      <c r="AA69" s="111"/>
      <c r="AB69" s="112"/>
      <c r="AC69" s="112"/>
      <c r="AD69" s="611"/>
      <c r="AE69" s="612"/>
      <c r="AF69" s="612"/>
      <c r="AG69" s="1088"/>
      <c r="AH69" s="539"/>
      <c r="AI69" s="1088"/>
      <c r="AJ69" s="1138"/>
    </row>
    <row r="70" spans="1:180" s="576" customFormat="1" ht="28.5" customHeight="1" thickTop="1">
      <c r="A70" s="1094" t="s">
        <v>283</v>
      </c>
      <c r="B70" s="1090" t="s">
        <v>16</v>
      </c>
      <c r="C70" s="1111"/>
      <c r="D70" s="1097"/>
      <c r="E70" s="744"/>
      <c r="F70" s="745"/>
      <c r="G70" s="745"/>
      <c r="H70" s="73"/>
      <c r="I70" s="746"/>
      <c r="J70" s="1227"/>
      <c r="K70" s="721"/>
      <c r="L70" s="1177"/>
      <c r="M70" s="1167">
        <v>1</v>
      </c>
      <c r="N70" s="1090"/>
      <c r="O70" s="1172" t="s">
        <v>290</v>
      </c>
      <c r="P70" s="1222">
        <v>5</v>
      </c>
      <c r="Q70" s="1222">
        <f>P70*M70</f>
        <v>5</v>
      </c>
      <c r="R70" s="1223">
        <v>17.5</v>
      </c>
      <c r="S70" s="1225">
        <f t="shared" si="54"/>
        <v>87.5</v>
      </c>
      <c r="T70" s="1225">
        <f>S70*8.5/100</f>
        <v>7.4375</v>
      </c>
      <c r="U70" s="1105">
        <f>S70*24.2/100</f>
        <v>21.175000000000001</v>
      </c>
      <c r="V70" s="1117">
        <f>SUM(S70:U76)</f>
        <v>3947.8250000000003</v>
      </c>
      <c r="W70" s="579">
        <v>5</v>
      </c>
      <c r="X70" s="122" t="s">
        <v>0</v>
      </c>
      <c r="Y70" s="122"/>
      <c r="Z70" s="124">
        <v>10</v>
      </c>
      <c r="AA70" s="104">
        <f>Z70*W70</f>
        <v>50</v>
      </c>
      <c r="AB70" s="66">
        <v>12.5</v>
      </c>
      <c r="AC70" s="66"/>
      <c r="AD70" s="640">
        <f>AA70*AB70</f>
        <v>625</v>
      </c>
      <c r="AE70" s="641">
        <f t="shared" ref="AE70" si="77">AD70*8.5/100</f>
        <v>53.125</v>
      </c>
      <c r="AF70" s="728">
        <f t="shared" ref="AF70" si="78">AD70*24.2/100</f>
        <v>151.25</v>
      </c>
      <c r="AG70" s="1086">
        <f>SUM(AD70:AF76)</f>
        <v>1599.0349999999999</v>
      </c>
      <c r="AH70" s="539"/>
      <c r="AI70" s="1139">
        <f>AG70+V70</f>
        <v>5546.8600000000006</v>
      </c>
      <c r="AJ70" s="1138"/>
      <c r="AK70" s="575"/>
      <c r="AL70" s="575"/>
      <c r="AM70" s="575"/>
      <c r="AN70" s="575"/>
      <c r="AO70" s="575"/>
      <c r="AP70" s="575"/>
    </row>
    <row r="71" spans="1:180" s="576" customFormat="1" ht="27" customHeight="1">
      <c r="A71" s="1094"/>
      <c r="B71" s="1113"/>
      <c r="C71" s="1112"/>
      <c r="D71" s="1114"/>
      <c r="E71" s="10"/>
      <c r="F71" s="73"/>
      <c r="G71" s="747"/>
      <c r="H71" s="73"/>
      <c r="I71" s="702"/>
      <c r="J71" s="1228"/>
      <c r="K71" s="703"/>
      <c r="L71" s="1178"/>
      <c r="M71" s="1229"/>
      <c r="N71" s="1216"/>
      <c r="O71" s="1173"/>
      <c r="P71" s="1208"/>
      <c r="Q71" s="1208"/>
      <c r="R71" s="1224"/>
      <c r="S71" s="1208"/>
      <c r="T71" s="1208"/>
      <c r="U71" s="1226"/>
      <c r="V71" s="1176"/>
      <c r="W71" s="472">
        <v>1</v>
      </c>
      <c r="X71" s="10" t="s">
        <v>57</v>
      </c>
      <c r="Y71" s="10"/>
      <c r="Z71" s="73">
        <v>40</v>
      </c>
      <c r="AA71" s="473">
        <f>Z71*W71</f>
        <v>40</v>
      </c>
      <c r="AB71" s="34">
        <v>14.5</v>
      </c>
      <c r="AC71" s="34"/>
      <c r="AD71" s="603">
        <f>AA71*AB71</f>
        <v>580</v>
      </c>
      <c r="AE71" s="604">
        <f t="shared" ref="AE71" si="79">AD71*8.5/100</f>
        <v>49.3</v>
      </c>
      <c r="AF71" s="696">
        <f t="shared" ref="AF71" si="80">AD71*24.2/100</f>
        <v>140.36000000000001</v>
      </c>
      <c r="AG71" s="1087"/>
      <c r="AH71" s="539"/>
      <c r="AI71" s="1140"/>
      <c r="AJ71" s="1138"/>
      <c r="AK71" s="575"/>
      <c r="AL71" s="575"/>
      <c r="AM71" s="575"/>
      <c r="AN71" s="575"/>
      <c r="AO71" s="575"/>
      <c r="AP71" s="575"/>
    </row>
    <row r="72" spans="1:180" ht="21" customHeight="1">
      <c r="A72" s="1094"/>
      <c r="B72" s="10" t="s">
        <v>20</v>
      </c>
      <c r="C72" s="10"/>
      <c r="D72" s="73"/>
      <c r="E72" s="10"/>
      <c r="F72" s="1120"/>
      <c r="G72" s="1121"/>
      <c r="H72" s="1122"/>
      <c r="I72" s="609"/>
      <c r="J72" s="609"/>
      <c r="K72" s="703"/>
      <c r="L72" s="1178"/>
      <c r="M72" s="538">
        <v>1</v>
      </c>
      <c r="N72" s="10"/>
      <c r="O72" s="945" t="s">
        <v>290</v>
      </c>
      <c r="P72" s="73">
        <v>10</v>
      </c>
      <c r="Q72" s="697">
        <f>P72*M72</f>
        <v>10</v>
      </c>
      <c r="R72" s="591">
        <v>17.5</v>
      </c>
      <c r="S72" s="592">
        <f>Q72*R72</f>
        <v>175</v>
      </c>
      <c r="T72" s="592">
        <f t="shared" ref="T72" si="81">S72*8.5/100</f>
        <v>14.875</v>
      </c>
      <c r="U72" s="638">
        <f t="shared" ref="U72" si="82">S72*24.2/100</f>
        <v>42.35</v>
      </c>
      <c r="V72" s="1118"/>
      <c r="W72" s="448"/>
      <c r="X72" s="96"/>
      <c r="Y72" s="96"/>
      <c r="Z72" s="126"/>
      <c r="AA72" s="97"/>
      <c r="AB72" s="98"/>
      <c r="AC72" s="98"/>
      <c r="AD72" s="608"/>
      <c r="AE72" s="145"/>
      <c r="AF72" s="145"/>
      <c r="AG72" s="1087"/>
      <c r="AH72" s="539"/>
      <c r="AI72" s="1140"/>
      <c r="AJ72" s="1138"/>
      <c r="AK72" s="615"/>
      <c r="AL72" s="615"/>
      <c r="AM72" s="615"/>
      <c r="AN72" s="615"/>
      <c r="AO72" s="615"/>
      <c r="AP72" s="615"/>
      <c r="AQ72" s="615"/>
      <c r="AR72" s="615"/>
      <c r="AS72" s="615"/>
      <c r="AT72" s="615"/>
      <c r="AU72" s="615"/>
      <c r="AV72" s="615"/>
      <c r="AW72" s="615"/>
      <c r="AX72" s="615"/>
      <c r="AY72" s="615"/>
      <c r="AZ72" s="615"/>
      <c r="BA72" s="615"/>
      <c r="BB72" s="615"/>
      <c r="BC72" s="615"/>
      <c r="BD72" s="615"/>
      <c r="BE72" s="615"/>
      <c r="BF72" s="615"/>
      <c r="BG72" s="615"/>
      <c r="BH72" s="615"/>
      <c r="BI72" s="615"/>
      <c r="BJ72" s="615"/>
      <c r="BK72" s="615"/>
      <c r="BL72" s="615"/>
      <c r="BM72" s="615"/>
      <c r="BN72" s="615"/>
      <c r="BO72" s="615"/>
      <c r="BP72" s="615"/>
      <c r="BQ72" s="615"/>
      <c r="BR72" s="615"/>
      <c r="BS72" s="615"/>
      <c r="BT72" s="615"/>
      <c r="BU72" s="615"/>
      <c r="BV72" s="615"/>
      <c r="BW72" s="615"/>
      <c r="BX72" s="615"/>
      <c r="BY72" s="615"/>
      <c r="BZ72" s="615"/>
      <c r="CA72" s="615"/>
      <c r="CB72" s="615"/>
      <c r="CC72" s="615"/>
      <c r="CD72" s="615"/>
      <c r="CE72" s="615"/>
      <c r="CF72" s="615"/>
      <c r="CG72" s="615"/>
      <c r="CH72" s="615"/>
      <c r="CI72" s="615"/>
      <c r="CJ72" s="615"/>
      <c r="CK72" s="615"/>
      <c r="CL72" s="615"/>
      <c r="CM72" s="615"/>
      <c r="CN72" s="615"/>
      <c r="CO72" s="615"/>
      <c r="CP72" s="615"/>
      <c r="CQ72" s="615"/>
      <c r="CR72" s="615"/>
      <c r="CS72" s="615"/>
      <c r="CT72" s="615"/>
      <c r="CU72" s="615"/>
      <c r="CV72" s="615"/>
      <c r="CW72" s="615"/>
      <c r="CX72" s="615"/>
      <c r="CY72" s="615"/>
      <c r="CZ72" s="615"/>
      <c r="DA72" s="615"/>
      <c r="DB72" s="615"/>
      <c r="DC72" s="615"/>
      <c r="DD72" s="615"/>
      <c r="DE72" s="615"/>
      <c r="DF72" s="615"/>
      <c r="DG72" s="615"/>
      <c r="DH72" s="615"/>
      <c r="DI72" s="615"/>
      <c r="DJ72" s="615"/>
      <c r="DK72" s="615"/>
      <c r="DL72" s="615"/>
      <c r="DM72" s="615"/>
      <c r="DN72" s="615"/>
      <c r="DO72" s="615"/>
      <c r="DP72" s="615"/>
      <c r="DQ72" s="615"/>
      <c r="DR72" s="615"/>
      <c r="DS72" s="615"/>
      <c r="DT72" s="615"/>
      <c r="DU72" s="615"/>
      <c r="DV72" s="615"/>
      <c r="DW72" s="615"/>
      <c r="DX72" s="615"/>
      <c r="DY72" s="615"/>
      <c r="DZ72" s="615"/>
      <c r="EA72" s="615"/>
      <c r="EB72" s="615"/>
      <c r="EC72" s="615"/>
      <c r="ED72" s="615"/>
      <c r="EE72" s="615"/>
      <c r="EF72" s="615"/>
      <c r="EG72" s="615"/>
      <c r="EH72" s="615"/>
      <c r="EI72" s="615"/>
      <c r="EJ72" s="615"/>
      <c r="EK72" s="615"/>
      <c r="EL72" s="615"/>
      <c r="EM72" s="615"/>
      <c r="EN72" s="615"/>
      <c r="EO72" s="615"/>
      <c r="EP72" s="615"/>
      <c r="EQ72" s="615"/>
      <c r="ER72" s="615"/>
      <c r="ES72" s="615"/>
      <c r="ET72" s="615"/>
      <c r="EU72" s="615"/>
      <c r="EV72" s="615"/>
      <c r="EW72" s="615"/>
      <c r="EX72" s="615"/>
      <c r="EY72" s="615"/>
      <c r="EZ72" s="615"/>
      <c r="FA72" s="615"/>
      <c r="FB72" s="615"/>
      <c r="FC72" s="615"/>
      <c r="FD72" s="615"/>
      <c r="FE72" s="615"/>
      <c r="FF72" s="615"/>
      <c r="FG72" s="615"/>
      <c r="FH72" s="615"/>
      <c r="FI72" s="615"/>
      <c r="FJ72" s="615"/>
      <c r="FK72" s="615"/>
      <c r="FL72" s="615"/>
      <c r="FM72" s="615"/>
      <c r="FN72" s="615"/>
      <c r="FO72" s="615"/>
      <c r="FP72" s="615"/>
      <c r="FQ72" s="615"/>
      <c r="FR72" s="615"/>
      <c r="FS72" s="615"/>
      <c r="FT72" s="615"/>
      <c r="FU72" s="615"/>
      <c r="FV72" s="615"/>
      <c r="FW72" s="615"/>
      <c r="FX72" s="615"/>
    </row>
    <row r="73" spans="1:180" ht="27" customHeight="1">
      <c r="A73" s="1094"/>
      <c r="B73" s="10" t="s">
        <v>270</v>
      </c>
      <c r="C73" s="10"/>
      <c r="D73" s="73"/>
      <c r="E73" s="10"/>
      <c r="F73" s="73"/>
      <c r="G73" s="747"/>
      <c r="H73" s="73"/>
      <c r="I73" s="702"/>
      <c r="J73" s="609"/>
      <c r="K73" s="703"/>
      <c r="L73" s="1178"/>
      <c r="M73" s="748">
        <v>1</v>
      </c>
      <c r="N73" s="152"/>
      <c r="O73" s="945" t="s">
        <v>290</v>
      </c>
      <c r="P73" s="123">
        <v>10</v>
      </c>
      <c r="Q73" s="697">
        <f>P73*M73</f>
        <v>10</v>
      </c>
      <c r="R73" s="749">
        <v>17.5</v>
      </c>
      <c r="S73" s="700">
        <f>R73*Q73</f>
        <v>175</v>
      </c>
      <c r="T73" s="700">
        <f>S73*8.5/100</f>
        <v>14.875</v>
      </c>
      <c r="U73" s="701">
        <f>S73*24.2/100</f>
        <v>42.35</v>
      </c>
      <c r="V73" s="1118"/>
      <c r="W73" s="426"/>
      <c r="X73" s="96"/>
      <c r="Y73" s="96"/>
      <c r="Z73" s="126"/>
      <c r="AA73" s="97"/>
      <c r="AB73" s="98"/>
      <c r="AC73" s="98"/>
      <c r="AD73" s="608"/>
      <c r="AE73" s="145"/>
      <c r="AF73" s="145"/>
      <c r="AG73" s="1087"/>
      <c r="AH73" s="539"/>
      <c r="AI73" s="1140"/>
      <c r="AJ73" s="1138"/>
      <c r="AK73" s="615"/>
      <c r="AL73" s="615"/>
      <c r="AM73" s="615"/>
      <c r="AN73" s="615"/>
      <c r="AO73" s="615"/>
      <c r="AP73" s="615"/>
      <c r="AQ73" s="615"/>
      <c r="AR73" s="615"/>
      <c r="AS73" s="615"/>
      <c r="AT73" s="615"/>
      <c r="AU73" s="615"/>
      <c r="AV73" s="615"/>
      <c r="AW73" s="615"/>
      <c r="AX73" s="615"/>
      <c r="AY73" s="615"/>
      <c r="AZ73" s="615"/>
      <c r="BA73" s="615"/>
      <c r="BB73" s="615"/>
      <c r="BC73" s="615"/>
      <c r="BD73" s="615"/>
      <c r="BE73" s="615"/>
      <c r="BF73" s="615"/>
      <c r="BG73" s="615"/>
      <c r="BH73" s="615"/>
      <c r="BI73" s="615"/>
      <c r="BJ73" s="615"/>
      <c r="BK73" s="615"/>
      <c r="BL73" s="615"/>
      <c r="BM73" s="615"/>
      <c r="BN73" s="615"/>
      <c r="BO73" s="615"/>
      <c r="BP73" s="615"/>
      <c r="BQ73" s="615"/>
      <c r="BR73" s="615"/>
      <c r="BS73" s="615"/>
      <c r="BT73" s="615"/>
      <c r="BU73" s="615"/>
      <c r="BV73" s="615"/>
      <c r="BW73" s="615"/>
      <c r="BX73" s="615"/>
      <c r="BY73" s="615"/>
      <c r="BZ73" s="615"/>
      <c r="CA73" s="615"/>
      <c r="CB73" s="615"/>
      <c r="CC73" s="615"/>
      <c r="CD73" s="615"/>
      <c r="CE73" s="615"/>
      <c r="CF73" s="615"/>
      <c r="CG73" s="615"/>
      <c r="CH73" s="615"/>
      <c r="CI73" s="615"/>
      <c r="CJ73" s="615"/>
      <c r="CK73" s="615"/>
      <c r="CL73" s="615"/>
      <c r="CM73" s="615"/>
      <c r="CN73" s="615"/>
      <c r="CO73" s="615"/>
      <c r="CP73" s="615"/>
      <c r="CQ73" s="615"/>
      <c r="CR73" s="615"/>
      <c r="CS73" s="615"/>
      <c r="CT73" s="615"/>
      <c r="CU73" s="615"/>
      <c r="CV73" s="615"/>
      <c r="CW73" s="615"/>
      <c r="CX73" s="615"/>
      <c r="CY73" s="615"/>
      <c r="CZ73" s="615"/>
      <c r="DA73" s="615"/>
      <c r="DB73" s="615"/>
      <c r="DC73" s="615"/>
      <c r="DD73" s="615"/>
      <c r="DE73" s="615"/>
      <c r="DF73" s="615"/>
      <c r="DG73" s="615"/>
      <c r="DH73" s="615"/>
      <c r="DI73" s="615"/>
      <c r="DJ73" s="615"/>
      <c r="DK73" s="615"/>
      <c r="DL73" s="615"/>
      <c r="DM73" s="615"/>
      <c r="DN73" s="615"/>
      <c r="DO73" s="615"/>
      <c r="DP73" s="615"/>
      <c r="DQ73" s="615"/>
      <c r="DR73" s="615"/>
      <c r="DS73" s="615"/>
      <c r="DT73" s="615"/>
      <c r="DU73" s="615"/>
      <c r="DV73" s="615"/>
      <c r="DW73" s="615"/>
      <c r="DX73" s="615"/>
      <c r="DY73" s="615"/>
      <c r="DZ73" s="615"/>
      <c r="EA73" s="615"/>
      <c r="EB73" s="615"/>
      <c r="EC73" s="615"/>
      <c r="ED73" s="615"/>
      <c r="EE73" s="615"/>
      <c r="EF73" s="615"/>
      <c r="EG73" s="615"/>
      <c r="EH73" s="615"/>
      <c r="EI73" s="615"/>
      <c r="EJ73" s="615"/>
      <c r="EK73" s="615"/>
      <c r="EL73" s="615"/>
      <c r="EM73" s="615"/>
      <c r="EN73" s="615"/>
      <c r="EO73" s="615"/>
      <c r="EP73" s="615"/>
      <c r="EQ73" s="615"/>
      <c r="ER73" s="615"/>
      <c r="ES73" s="615"/>
      <c r="ET73" s="615"/>
      <c r="EU73" s="615"/>
      <c r="EV73" s="615"/>
      <c r="EW73" s="615"/>
      <c r="EX73" s="615"/>
      <c r="EY73" s="615"/>
      <c r="EZ73" s="615"/>
      <c r="FA73" s="615"/>
      <c r="FB73" s="615"/>
      <c r="FC73" s="615"/>
      <c r="FD73" s="615"/>
      <c r="FE73" s="615"/>
      <c r="FF73" s="615"/>
      <c r="FG73" s="615"/>
      <c r="FH73" s="615"/>
      <c r="FI73" s="615"/>
      <c r="FJ73" s="615"/>
      <c r="FK73" s="615"/>
      <c r="FL73" s="615"/>
      <c r="FM73" s="615"/>
      <c r="FN73" s="615"/>
      <c r="FO73" s="615"/>
      <c r="FP73" s="615"/>
      <c r="FQ73" s="615"/>
      <c r="FR73" s="615"/>
      <c r="FS73" s="615"/>
      <c r="FT73" s="615"/>
      <c r="FU73" s="615"/>
      <c r="FV73" s="615"/>
      <c r="FW73" s="615"/>
      <c r="FX73" s="615"/>
    </row>
    <row r="74" spans="1:180" ht="27" customHeight="1">
      <c r="A74" s="1094"/>
      <c r="B74" s="10"/>
      <c r="C74" s="750"/>
      <c r="D74" s="73"/>
      <c r="E74" s="10"/>
      <c r="F74" s="73"/>
      <c r="G74" s="73"/>
      <c r="H74" s="73"/>
      <c r="I74" s="702"/>
      <c r="J74" s="73"/>
      <c r="K74" s="703"/>
      <c r="L74" s="1178"/>
      <c r="M74" s="751"/>
      <c r="N74" s="152"/>
      <c r="O74" s="943"/>
      <c r="P74" s="123">
        <v>0</v>
      </c>
      <c r="Q74" s="697">
        <f t="shared" ref="Q74:Q75" si="83">P74*M74</f>
        <v>0</v>
      </c>
      <c r="R74" s="749">
        <v>17.5</v>
      </c>
      <c r="S74" s="700">
        <f>R74*Q74</f>
        <v>0</v>
      </c>
      <c r="T74" s="700">
        <f>S74*8.5/100</f>
        <v>0</v>
      </c>
      <c r="U74" s="701">
        <f>S74*24.2/100</f>
        <v>0</v>
      </c>
      <c r="V74" s="1118"/>
      <c r="W74" s="615"/>
      <c r="AG74" s="1087"/>
      <c r="AH74" s="539"/>
      <c r="AI74" s="1140"/>
      <c r="AJ74" s="1138"/>
      <c r="AK74" s="615"/>
      <c r="AL74" s="615"/>
      <c r="AM74" s="615"/>
      <c r="AN74" s="615"/>
      <c r="AO74" s="615"/>
      <c r="AP74" s="615"/>
      <c r="AQ74" s="615"/>
      <c r="AR74" s="615"/>
      <c r="AS74" s="615"/>
      <c r="AT74" s="615"/>
      <c r="AU74" s="615"/>
      <c r="AV74" s="615"/>
      <c r="AW74" s="615"/>
      <c r="AX74" s="615"/>
      <c r="AY74" s="615"/>
      <c r="AZ74" s="615"/>
      <c r="BA74" s="615"/>
      <c r="BB74" s="615"/>
      <c r="BC74" s="615"/>
      <c r="BD74" s="615"/>
      <c r="BE74" s="615"/>
      <c r="BF74" s="615"/>
      <c r="BG74" s="615"/>
      <c r="BH74" s="615"/>
      <c r="BI74" s="615"/>
      <c r="BJ74" s="615"/>
      <c r="BK74" s="615"/>
      <c r="BL74" s="615"/>
      <c r="BM74" s="615"/>
      <c r="BN74" s="615"/>
      <c r="BO74" s="615"/>
      <c r="BP74" s="615"/>
      <c r="BQ74" s="615"/>
      <c r="BR74" s="615"/>
      <c r="BS74" s="615"/>
      <c r="BT74" s="615"/>
      <c r="BU74" s="615"/>
      <c r="BV74" s="615"/>
      <c r="BW74" s="615"/>
      <c r="BX74" s="615"/>
      <c r="BY74" s="615"/>
      <c r="BZ74" s="615"/>
      <c r="CA74" s="615"/>
      <c r="CB74" s="615"/>
      <c r="CC74" s="615"/>
      <c r="CD74" s="615"/>
      <c r="CE74" s="615"/>
      <c r="CF74" s="615"/>
      <c r="CG74" s="615"/>
      <c r="CH74" s="615"/>
      <c r="CI74" s="615"/>
      <c r="CJ74" s="615"/>
      <c r="CK74" s="615"/>
      <c r="CL74" s="615"/>
      <c r="CM74" s="615"/>
      <c r="CN74" s="615"/>
      <c r="CO74" s="615"/>
      <c r="CP74" s="615"/>
      <c r="CQ74" s="615"/>
      <c r="CR74" s="615"/>
      <c r="CS74" s="615"/>
      <c r="CT74" s="615"/>
      <c r="CU74" s="615"/>
      <c r="CV74" s="615"/>
      <c r="CW74" s="615"/>
      <c r="CX74" s="615"/>
      <c r="CY74" s="615"/>
      <c r="CZ74" s="615"/>
      <c r="DA74" s="615"/>
      <c r="DB74" s="615"/>
      <c r="DC74" s="615"/>
      <c r="DD74" s="615"/>
      <c r="DE74" s="615"/>
      <c r="DF74" s="615"/>
      <c r="DG74" s="615"/>
      <c r="DH74" s="615"/>
      <c r="DI74" s="615"/>
      <c r="DJ74" s="615"/>
      <c r="DK74" s="615"/>
      <c r="DL74" s="615"/>
      <c r="DM74" s="615"/>
      <c r="DN74" s="615"/>
      <c r="DO74" s="615"/>
      <c r="DP74" s="615"/>
      <c r="DQ74" s="615"/>
      <c r="DR74" s="615"/>
      <c r="DS74" s="615"/>
      <c r="DT74" s="615"/>
      <c r="DU74" s="615"/>
      <c r="DV74" s="615"/>
      <c r="DW74" s="615"/>
      <c r="DX74" s="615"/>
      <c r="DY74" s="615"/>
      <c r="DZ74" s="615"/>
      <c r="EA74" s="615"/>
      <c r="EB74" s="615"/>
      <c r="EC74" s="615"/>
      <c r="ED74" s="615"/>
      <c r="EE74" s="615"/>
      <c r="EF74" s="615"/>
      <c r="EG74" s="615"/>
      <c r="EH74" s="615"/>
      <c r="EI74" s="615"/>
      <c r="EJ74" s="615"/>
      <c r="EK74" s="615"/>
      <c r="EL74" s="615"/>
      <c r="EM74" s="615"/>
      <c r="EN74" s="615"/>
      <c r="EO74" s="615"/>
      <c r="EP74" s="615"/>
      <c r="EQ74" s="615"/>
      <c r="ER74" s="615"/>
      <c r="ES74" s="615"/>
      <c r="ET74" s="615"/>
      <c r="EU74" s="615"/>
      <c r="EV74" s="615"/>
      <c r="EW74" s="615"/>
      <c r="EX74" s="615"/>
      <c r="EY74" s="615"/>
      <c r="EZ74" s="615"/>
      <c r="FA74" s="615"/>
      <c r="FB74" s="615"/>
      <c r="FC74" s="615"/>
      <c r="FD74" s="615"/>
      <c r="FE74" s="615"/>
      <c r="FF74" s="615"/>
      <c r="FG74" s="615"/>
      <c r="FH74" s="615"/>
      <c r="FI74" s="615"/>
      <c r="FJ74" s="615"/>
      <c r="FK74" s="615"/>
      <c r="FL74" s="615"/>
      <c r="FM74" s="615"/>
      <c r="FN74" s="615"/>
      <c r="FO74" s="615"/>
      <c r="FP74" s="615"/>
      <c r="FQ74" s="615"/>
      <c r="FR74" s="615"/>
      <c r="FS74" s="615"/>
      <c r="FT74" s="615"/>
      <c r="FU74" s="615"/>
      <c r="FV74" s="615"/>
      <c r="FW74" s="615"/>
      <c r="FX74" s="615"/>
    </row>
    <row r="75" spans="1:180" ht="35.25" customHeight="1">
      <c r="A75" s="1094"/>
      <c r="B75" s="140" t="s">
        <v>271</v>
      </c>
      <c r="C75" s="755"/>
      <c r="D75" s="123"/>
      <c r="E75" s="152"/>
      <c r="F75" s="123"/>
      <c r="G75" s="123"/>
      <c r="H75" s="123"/>
      <c r="I75" s="756"/>
      <c r="J75" s="123"/>
      <c r="K75" s="757"/>
      <c r="L75" s="1178"/>
      <c r="M75" s="751">
        <v>1</v>
      </c>
      <c r="N75" s="152"/>
      <c r="O75" s="943" t="s">
        <v>290</v>
      </c>
      <c r="P75" s="123">
        <v>5</v>
      </c>
      <c r="Q75" s="697">
        <f t="shared" si="83"/>
        <v>5</v>
      </c>
      <c r="R75" s="749">
        <v>17.5</v>
      </c>
      <c r="S75" s="700">
        <f>R75*Q75</f>
        <v>87.5</v>
      </c>
      <c r="T75" s="700">
        <f>S75*8.5/100</f>
        <v>7.4375</v>
      </c>
      <c r="U75" s="701">
        <f>S75*24.2/100</f>
        <v>21.175000000000001</v>
      </c>
      <c r="V75" s="1118"/>
      <c r="W75" s="615"/>
      <c r="AG75" s="1087"/>
      <c r="AH75" s="539"/>
      <c r="AI75" s="1140"/>
      <c r="AJ75" s="1138"/>
      <c r="AK75" s="615"/>
      <c r="AL75" s="615"/>
      <c r="AM75" s="615"/>
      <c r="AN75" s="615"/>
      <c r="AO75" s="615"/>
      <c r="AP75" s="615"/>
      <c r="AQ75" s="615"/>
      <c r="AR75" s="615"/>
      <c r="AS75" s="615"/>
      <c r="AT75" s="615"/>
      <c r="AU75" s="615"/>
      <c r="AV75" s="615"/>
      <c r="AW75" s="615"/>
      <c r="AX75" s="615"/>
      <c r="AY75" s="615"/>
      <c r="AZ75" s="615"/>
      <c r="BA75" s="615"/>
      <c r="BB75" s="615"/>
      <c r="BC75" s="615"/>
      <c r="BD75" s="615"/>
      <c r="BE75" s="615"/>
      <c r="BF75" s="615"/>
      <c r="BG75" s="615"/>
      <c r="BH75" s="615"/>
      <c r="BI75" s="615"/>
      <c r="BJ75" s="615"/>
      <c r="BK75" s="615"/>
      <c r="BL75" s="615"/>
      <c r="BM75" s="615"/>
      <c r="BN75" s="615"/>
      <c r="BO75" s="615"/>
      <c r="BP75" s="615"/>
      <c r="BQ75" s="615"/>
      <c r="BR75" s="615"/>
      <c r="BS75" s="615"/>
      <c r="BT75" s="615"/>
      <c r="BU75" s="615"/>
      <c r="BV75" s="615"/>
      <c r="BW75" s="615"/>
      <c r="BX75" s="615"/>
      <c r="BY75" s="615"/>
      <c r="BZ75" s="615"/>
      <c r="CA75" s="615"/>
      <c r="CB75" s="615"/>
      <c r="CC75" s="615"/>
      <c r="CD75" s="615"/>
      <c r="CE75" s="615"/>
      <c r="CF75" s="615"/>
      <c r="CG75" s="615"/>
      <c r="CH75" s="615"/>
      <c r="CI75" s="615"/>
      <c r="CJ75" s="615"/>
      <c r="CK75" s="615"/>
      <c r="CL75" s="615"/>
      <c r="CM75" s="615"/>
      <c r="CN75" s="615"/>
      <c r="CO75" s="615"/>
      <c r="CP75" s="615"/>
      <c r="CQ75" s="615"/>
      <c r="CR75" s="615"/>
      <c r="CS75" s="615"/>
      <c r="CT75" s="615"/>
      <c r="CU75" s="615"/>
      <c r="CV75" s="615"/>
      <c r="CW75" s="615"/>
      <c r="CX75" s="615"/>
      <c r="CY75" s="615"/>
      <c r="CZ75" s="615"/>
      <c r="DA75" s="615"/>
      <c r="DB75" s="615"/>
      <c r="DC75" s="615"/>
      <c r="DD75" s="615"/>
      <c r="DE75" s="615"/>
      <c r="DF75" s="615"/>
      <c r="DG75" s="615"/>
      <c r="DH75" s="615"/>
      <c r="DI75" s="615"/>
      <c r="DJ75" s="615"/>
      <c r="DK75" s="615"/>
      <c r="DL75" s="615"/>
      <c r="DM75" s="615"/>
      <c r="DN75" s="615"/>
      <c r="DO75" s="615"/>
      <c r="DP75" s="615"/>
      <c r="DQ75" s="615"/>
      <c r="DR75" s="615"/>
      <c r="DS75" s="615"/>
      <c r="DT75" s="615"/>
      <c r="DU75" s="615"/>
      <c r="DV75" s="615"/>
      <c r="DW75" s="615"/>
      <c r="DX75" s="615"/>
      <c r="DY75" s="615"/>
      <c r="DZ75" s="615"/>
      <c r="EA75" s="615"/>
      <c r="EB75" s="615"/>
      <c r="EC75" s="615"/>
      <c r="ED75" s="615"/>
      <c r="EE75" s="615"/>
      <c r="EF75" s="615"/>
      <c r="EG75" s="615"/>
      <c r="EH75" s="615"/>
      <c r="EI75" s="615"/>
      <c r="EJ75" s="615"/>
      <c r="EK75" s="615"/>
      <c r="EL75" s="615"/>
      <c r="EM75" s="615"/>
      <c r="EN75" s="615"/>
      <c r="EO75" s="615"/>
      <c r="EP75" s="615"/>
      <c r="EQ75" s="615"/>
      <c r="ER75" s="615"/>
      <c r="ES75" s="615"/>
      <c r="ET75" s="615"/>
      <c r="EU75" s="615"/>
      <c r="EV75" s="615"/>
      <c r="EW75" s="615"/>
      <c r="EX75" s="615"/>
      <c r="EY75" s="615"/>
      <c r="EZ75" s="615"/>
      <c r="FA75" s="615"/>
      <c r="FB75" s="615"/>
      <c r="FC75" s="615"/>
      <c r="FD75" s="615"/>
      <c r="FE75" s="615"/>
      <c r="FF75" s="615"/>
      <c r="FG75" s="615"/>
      <c r="FH75" s="615"/>
      <c r="FI75" s="615"/>
      <c r="FJ75" s="615"/>
      <c r="FK75" s="615"/>
      <c r="FL75" s="615"/>
      <c r="FM75" s="615"/>
      <c r="FN75" s="615"/>
      <c r="FO75" s="615"/>
      <c r="FP75" s="615"/>
      <c r="FQ75" s="615"/>
      <c r="FR75" s="615"/>
      <c r="FS75" s="615"/>
      <c r="FT75" s="615"/>
      <c r="FU75" s="615"/>
      <c r="FV75" s="615"/>
      <c r="FW75" s="615"/>
      <c r="FX75" s="615"/>
    </row>
    <row r="76" spans="1:180" s="761" customFormat="1" ht="24.75" customHeight="1" thickBot="1">
      <c r="A76" s="1095"/>
      <c r="B76" s="619" t="s">
        <v>21</v>
      </c>
      <c r="C76" s="619"/>
      <c r="D76" s="758"/>
      <c r="E76" s="758"/>
      <c r="F76" s="758"/>
      <c r="G76" s="758"/>
      <c r="H76" s="758"/>
      <c r="I76" s="758"/>
      <c r="J76" s="758"/>
      <c r="K76" s="759"/>
      <c r="L76" s="1179"/>
      <c r="M76" s="760">
        <v>2</v>
      </c>
      <c r="N76" s="47"/>
      <c r="O76" s="943" t="s">
        <v>290</v>
      </c>
      <c r="P76" s="130">
        <v>70</v>
      </c>
      <c r="Q76" s="743">
        <f t="shared" ref="Q76:Q85" si="84">P76*M76</f>
        <v>140</v>
      </c>
      <c r="R76" s="624">
        <v>17.5</v>
      </c>
      <c r="S76" s="625">
        <f>Q76*R76</f>
        <v>2450</v>
      </c>
      <c r="T76" s="625">
        <f t="shared" ref="T76" si="85">S76*8.5/100</f>
        <v>208.25</v>
      </c>
      <c r="U76" s="726">
        <f t="shared" ref="U76" si="86">S76*24.2/100</f>
        <v>592.9</v>
      </c>
      <c r="V76" s="1119"/>
      <c r="W76" s="439"/>
      <c r="X76" s="110"/>
      <c r="Y76" s="110"/>
      <c r="Z76" s="127"/>
      <c r="AA76" s="111"/>
      <c r="AB76" s="112"/>
      <c r="AC76" s="112"/>
      <c r="AD76" s="611"/>
      <c r="AE76" s="612"/>
      <c r="AF76" s="612"/>
      <c r="AG76" s="1088"/>
      <c r="AH76" s="539"/>
      <c r="AI76" s="1141"/>
      <c r="AJ76" s="1138"/>
      <c r="AK76" s="615"/>
      <c r="AL76" s="615"/>
      <c r="AM76" s="615"/>
      <c r="AN76" s="615"/>
      <c r="AO76" s="615"/>
      <c r="AP76" s="615"/>
    </row>
    <row r="77" spans="1:180" ht="31.5" customHeight="1" thickTop="1">
      <c r="A77" s="1131" t="s">
        <v>284</v>
      </c>
      <c r="B77" s="775" t="s">
        <v>215</v>
      </c>
      <c r="C77" s="153"/>
      <c r="D77" s="154"/>
      <c r="E77" s="154"/>
      <c r="F77" s="154"/>
      <c r="G77" s="154"/>
      <c r="H77" s="154"/>
      <c r="I77" s="154"/>
      <c r="J77" s="154"/>
      <c r="K77" s="721"/>
      <c r="L77" s="1143"/>
      <c r="M77" s="467">
        <v>1</v>
      </c>
      <c r="N77" s="153"/>
      <c r="O77" s="943" t="s">
        <v>290</v>
      </c>
      <c r="P77" s="154">
        <v>30</v>
      </c>
      <c r="Q77" s="692">
        <f t="shared" si="84"/>
        <v>30</v>
      </c>
      <c r="R77" s="693">
        <v>17.5</v>
      </c>
      <c r="S77" s="673">
        <f t="shared" ref="S77:S85" si="87">R77*Q77</f>
        <v>525</v>
      </c>
      <c r="T77" s="673">
        <f t="shared" ref="T77:T87" si="88">S77*8.5/100</f>
        <v>44.625</v>
      </c>
      <c r="U77" s="674">
        <f t="shared" ref="U77:U87" si="89">S77*24.2/100</f>
        <v>127.05</v>
      </c>
      <c r="V77" s="1117">
        <f>SUM(S77:U87)</f>
        <v>8290.432499999999</v>
      </c>
      <c r="W77" s="424">
        <v>1</v>
      </c>
      <c r="X77" s="10" t="s">
        <v>60</v>
      </c>
      <c r="Y77" s="10"/>
      <c r="Z77" s="73">
        <v>30</v>
      </c>
      <c r="AA77" s="9">
        <f>Z77*W77</f>
        <v>30</v>
      </c>
      <c r="AB77" s="34">
        <v>14.5</v>
      </c>
      <c r="AC77" s="34"/>
      <c r="AD77" s="603">
        <f>AA77*AB77</f>
        <v>435</v>
      </c>
      <c r="AE77" s="604">
        <f t="shared" ref="AE77" si="90">AD77*8.5/100</f>
        <v>36.975000000000001</v>
      </c>
      <c r="AF77" s="696">
        <f t="shared" ref="AF77" si="91">AD77*24.2/100</f>
        <v>105.27</v>
      </c>
      <c r="AG77" s="1086">
        <f>SUM(AD77:AF87)</f>
        <v>1459.7</v>
      </c>
      <c r="AH77" s="539"/>
      <c r="AI77" s="1086">
        <f>AG77+V77</f>
        <v>9750.1324999999997</v>
      </c>
      <c r="AJ77" s="1138"/>
      <c r="AK77" s="615"/>
      <c r="AL77" s="615"/>
      <c r="AM77" s="615"/>
      <c r="AN77" s="615"/>
      <c r="AO77" s="615"/>
      <c r="AP77" s="615"/>
    </row>
    <row r="78" spans="1:180" ht="31.5" customHeight="1">
      <c r="A78" s="1131"/>
      <c r="B78" s="775" t="s">
        <v>239</v>
      </c>
      <c r="C78" s="153"/>
      <c r="D78" s="154"/>
      <c r="E78" s="154"/>
      <c r="F78" s="154"/>
      <c r="G78" s="154"/>
      <c r="H78" s="154"/>
      <c r="I78" s="154"/>
      <c r="J78" s="154"/>
      <c r="K78" s="721"/>
      <c r="L78" s="1144"/>
      <c r="M78" s="467">
        <v>1</v>
      </c>
      <c r="N78" s="153"/>
      <c r="O78" s="943" t="s">
        <v>290</v>
      </c>
      <c r="P78" s="154">
        <v>30</v>
      </c>
      <c r="Q78" s="692">
        <f t="shared" si="84"/>
        <v>30</v>
      </c>
      <c r="R78" s="693">
        <v>17.5</v>
      </c>
      <c r="S78" s="673">
        <f t="shared" si="87"/>
        <v>525</v>
      </c>
      <c r="T78" s="673">
        <f t="shared" si="88"/>
        <v>44.625</v>
      </c>
      <c r="U78" s="674">
        <f t="shared" si="89"/>
        <v>127.05</v>
      </c>
      <c r="V78" s="1118"/>
      <c r="W78" s="423"/>
      <c r="X78" s="153"/>
      <c r="Y78" s="153"/>
      <c r="Z78" s="154"/>
      <c r="AA78" s="80"/>
      <c r="AB78" s="40"/>
      <c r="AC78" s="40"/>
      <c r="AD78" s="662"/>
      <c r="AE78" s="606"/>
      <c r="AF78" s="695"/>
      <c r="AG78" s="1087"/>
      <c r="AH78" s="539"/>
      <c r="AI78" s="1087"/>
      <c r="AJ78" s="1138"/>
      <c r="AK78" s="615"/>
      <c r="AL78" s="615"/>
      <c r="AM78" s="615"/>
      <c r="AN78" s="615"/>
      <c r="AO78" s="615"/>
      <c r="AP78" s="615"/>
    </row>
    <row r="79" spans="1:180" ht="31.5" customHeight="1">
      <c r="A79" s="1131"/>
      <c r="B79" s="775" t="s">
        <v>216</v>
      </c>
      <c r="C79" s="153"/>
      <c r="D79" s="154"/>
      <c r="E79" s="154"/>
      <c r="F79" s="154"/>
      <c r="G79" s="154"/>
      <c r="H79" s="154"/>
      <c r="I79" s="154"/>
      <c r="J79" s="154"/>
      <c r="K79" s="721"/>
      <c r="L79" s="1144"/>
      <c r="M79" s="467">
        <v>2</v>
      </c>
      <c r="N79" s="153"/>
      <c r="O79" s="943" t="s">
        <v>290</v>
      </c>
      <c r="P79" s="154">
        <v>45</v>
      </c>
      <c r="Q79" s="692">
        <f t="shared" si="84"/>
        <v>90</v>
      </c>
      <c r="R79" s="693">
        <v>17.5</v>
      </c>
      <c r="S79" s="673">
        <f t="shared" si="87"/>
        <v>1575</v>
      </c>
      <c r="T79" s="673">
        <f t="shared" ref="T79" si="92">S79*8.5/100</f>
        <v>133.875</v>
      </c>
      <c r="U79" s="674">
        <f t="shared" ref="U79" si="93">S79*24.2/100</f>
        <v>381.15</v>
      </c>
      <c r="V79" s="1118"/>
      <c r="W79" s="425">
        <v>3</v>
      </c>
      <c r="X79" s="153" t="s">
        <v>0</v>
      </c>
      <c r="Y79" s="153"/>
      <c r="Z79" s="154">
        <v>10</v>
      </c>
      <c r="AA79" s="80">
        <f>Z79*W79</f>
        <v>30</v>
      </c>
      <c r="AB79" s="40">
        <v>12.5</v>
      </c>
      <c r="AC79" s="40"/>
      <c r="AD79" s="662">
        <f>AA79*AB79</f>
        <v>375</v>
      </c>
      <c r="AE79" s="606">
        <f>AD79*8.5/100</f>
        <v>31.875</v>
      </c>
      <c r="AF79" s="695">
        <f>AD79*24.2/100</f>
        <v>90.75</v>
      </c>
      <c r="AG79" s="1087"/>
      <c r="AH79" s="539"/>
      <c r="AI79" s="1087"/>
      <c r="AJ79" s="1138"/>
      <c r="AK79" s="615"/>
      <c r="AL79" s="615"/>
      <c r="AM79" s="615"/>
      <c r="AN79" s="615"/>
      <c r="AO79" s="615"/>
      <c r="AP79" s="615"/>
    </row>
    <row r="80" spans="1:180" ht="35.25" customHeight="1">
      <c r="A80" s="1131"/>
      <c r="B80" s="8" t="s">
        <v>70</v>
      </c>
      <c r="C80" s="10"/>
      <c r="D80" s="763"/>
      <c r="E80" s="763"/>
      <c r="F80" s="763"/>
      <c r="G80" s="763"/>
      <c r="H80" s="763"/>
      <c r="I80" s="763"/>
      <c r="J80" s="763"/>
      <c r="K80" s="764"/>
      <c r="L80" s="1144"/>
      <c r="M80" s="468">
        <v>4</v>
      </c>
      <c r="N80" s="153"/>
      <c r="O80" s="943" t="s">
        <v>290</v>
      </c>
      <c r="P80" s="765">
        <v>8</v>
      </c>
      <c r="Q80" s="697">
        <f t="shared" si="84"/>
        <v>32</v>
      </c>
      <c r="R80" s="591">
        <v>17.5</v>
      </c>
      <c r="S80" s="592">
        <f t="shared" si="87"/>
        <v>560</v>
      </c>
      <c r="T80" s="592">
        <f t="shared" si="88"/>
        <v>47.6</v>
      </c>
      <c r="U80" s="638">
        <f t="shared" si="89"/>
        <v>135.52000000000001</v>
      </c>
      <c r="V80" s="1118"/>
      <c r="W80" s="85">
        <v>2</v>
      </c>
      <c r="X80" s="8" t="s">
        <v>56</v>
      </c>
      <c r="Y80" s="10"/>
      <c r="Z80" s="73">
        <v>10</v>
      </c>
      <c r="AA80" s="9">
        <f>Z80*W80</f>
        <v>20</v>
      </c>
      <c r="AB80" s="34">
        <v>14.5</v>
      </c>
      <c r="AC80" s="34"/>
      <c r="AD80" s="603">
        <f>AA80*AB80</f>
        <v>290</v>
      </c>
      <c r="AE80" s="604">
        <f>AD80*8.5/100</f>
        <v>24.65</v>
      </c>
      <c r="AF80" s="696">
        <f>AD80*24.2/100</f>
        <v>70.180000000000007</v>
      </c>
      <c r="AG80" s="1087"/>
      <c r="AH80" s="539"/>
      <c r="AI80" s="1087"/>
      <c r="AJ80" s="1138"/>
      <c r="AK80" s="615"/>
      <c r="AL80" s="615"/>
      <c r="AM80" s="615"/>
      <c r="AN80" s="615"/>
      <c r="AO80" s="615"/>
      <c r="AP80" s="615"/>
    </row>
    <row r="81" spans="1:180" ht="58.5" customHeight="1">
      <c r="A81" s="1131"/>
      <c r="B81" s="8" t="s">
        <v>273</v>
      </c>
      <c r="C81" s="10"/>
      <c r="D81" s="763"/>
      <c r="E81" s="763"/>
      <c r="F81" s="763"/>
      <c r="G81" s="763"/>
      <c r="H81" s="763"/>
      <c r="I81" s="763"/>
      <c r="J81" s="763"/>
      <c r="K81" s="766"/>
      <c r="L81" s="1144"/>
      <c r="M81" s="468">
        <v>22</v>
      </c>
      <c r="N81" s="493"/>
      <c r="O81" s="943" t="s">
        <v>290</v>
      </c>
      <c r="P81" s="765">
        <v>5</v>
      </c>
      <c r="Q81" s="697">
        <f t="shared" si="84"/>
        <v>110</v>
      </c>
      <c r="R81" s="591">
        <v>17.5</v>
      </c>
      <c r="S81" s="592">
        <f t="shared" si="87"/>
        <v>1925</v>
      </c>
      <c r="T81" s="592">
        <f t="shared" ref="T81" si="94">S81*8.5/100</f>
        <v>163.625</v>
      </c>
      <c r="U81" s="638">
        <f t="shared" ref="U81" si="95">S81*24.2/100</f>
        <v>465.85</v>
      </c>
      <c r="V81" s="1118"/>
      <c r="AG81" s="1087"/>
      <c r="AH81" s="539"/>
      <c r="AI81" s="1087"/>
      <c r="AJ81" s="1138"/>
      <c r="AK81" s="615"/>
      <c r="AL81" s="615"/>
      <c r="AM81" s="615"/>
      <c r="AN81" s="615"/>
      <c r="AO81" s="615"/>
      <c r="AP81" s="615"/>
    </row>
    <row r="82" spans="1:180" ht="35.25" customHeight="1">
      <c r="A82" s="1131"/>
      <c r="B82" s="8" t="s">
        <v>241</v>
      </c>
      <c r="C82" s="10"/>
      <c r="D82" s="763"/>
      <c r="E82" s="763"/>
      <c r="F82" s="763"/>
      <c r="G82" s="763"/>
      <c r="H82" s="763"/>
      <c r="I82" s="763"/>
      <c r="J82" s="763"/>
      <c r="K82" s="766"/>
      <c r="L82" s="1144"/>
      <c r="M82" s="468">
        <v>1</v>
      </c>
      <c r="N82" s="46"/>
      <c r="O82" s="943" t="s">
        <v>290</v>
      </c>
      <c r="P82" s="765">
        <v>5</v>
      </c>
      <c r="Q82" s="697">
        <f t="shared" ref="Q82" si="96">P82*M82</f>
        <v>5</v>
      </c>
      <c r="R82" s="591">
        <v>17.5</v>
      </c>
      <c r="S82" s="592">
        <f t="shared" si="87"/>
        <v>87.5</v>
      </c>
      <c r="T82" s="592">
        <f t="shared" ref="T82" si="97">S82*8.5/100</f>
        <v>7.4375</v>
      </c>
      <c r="U82" s="638">
        <f t="shared" ref="U82" si="98">S82*24.2/100</f>
        <v>21.175000000000001</v>
      </c>
      <c r="V82" s="1118"/>
      <c r="AG82" s="1087"/>
      <c r="AH82" s="539"/>
      <c r="AI82" s="1087"/>
      <c r="AJ82" s="1138"/>
      <c r="AK82" s="615"/>
      <c r="AL82" s="615"/>
      <c r="AM82" s="615"/>
      <c r="AN82" s="615"/>
      <c r="AO82" s="615"/>
      <c r="AP82" s="615"/>
    </row>
    <row r="83" spans="1:180" ht="35.25" customHeight="1">
      <c r="A83" s="1131"/>
      <c r="B83" s="8" t="s">
        <v>206</v>
      </c>
      <c r="C83" s="10"/>
      <c r="D83" s="73"/>
      <c r="E83" s="10"/>
      <c r="F83" s="9"/>
      <c r="G83" s="9"/>
      <c r="H83" s="702"/>
      <c r="I83" s="739"/>
      <c r="J83" s="9"/>
      <c r="K83" s="767"/>
      <c r="L83" s="1144"/>
      <c r="M83" s="468">
        <v>3</v>
      </c>
      <c r="N83" s="762"/>
      <c r="O83" s="943" t="s">
        <v>290</v>
      </c>
      <c r="P83" s="765">
        <v>5</v>
      </c>
      <c r="Q83" s="697">
        <f t="shared" si="84"/>
        <v>15</v>
      </c>
      <c r="R83" s="591">
        <v>17.5</v>
      </c>
      <c r="S83" s="592">
        <f t="shared" si="87"/>
        <v>262.5</v>
      </c>
      <c r="T83" s="592">
        <f t="shared" ref="T83" si="99">S83*8.5/100</f>
        <v>22.3125</v>
      </c>
      <c r="U83" s="638">
        <f t="shared" ref="U83" si="100">S83*24.2/100</f>
        <v>63.524999999999999</v>
      </c>
      <c r="V83" s="1118"/>
      <c r="AG83" s="1087"/>
      <c r="AH83" s="539"/>
      <c r="AI83" s="1087"/>
      <c r="AJ83" s="1138"/>
      <c r="AK83" s="615"/>
      <c r="AL83" s="615"/>
      <c r="AM83" s="615"/>
      <c r="AN83" s="615"/>
      <c r="AO83" s="615"/>
      <c r="AP83" s="615"/>
    </row>
    <row r="84" spans="1:180" ht="30" customHeight="1">
      <c r="A84" s="1131"/>
      <c r="B84" s="8" t="s">
        <v>19</v>
      </c>
      <c r="C84" s="750"/>
      <c r="D84" s="1115"/>
      <c r="E84" s="1116"/>
      <c r="F84" s="10"/>
      <c r="G84" s="10"/>
      <c r="H84" s="10"/>
      <c r="I84" s="609"/>
      <c r="J84" s="73"/>
      <c r="K84" s="703"/>
      <c r="L84" s="1144"/>
      <c r="M84" s="538">
        <v>1</v>
      </c>
      <c r="N84" s="10"/>
      <c r="O84" s="943" t="s">
        <v>290</v>
      </c>
      <c r="P84" s="610">
        <v>25</v>
      </c>
      <c r="Q84" s="697">
        <f t="shared" si="84"/>
        <v>25</v>
      </c>
      <c r="R84" s="591">
        <v>17.5</v>
      </c>
      <c r="S84" s="592">
        <f t="shared" si="87"/>
        <v>437.5</v>
      </c>
      <c r="T84" s="592">
        <f t="shared" si="88"/>
        <v>37.1875</v>
      </c>
      <c r="U84" s="644">
        <f t="shared" si="89"/>
        <v>105.875</v>
      </c>
      <c r="V84" s="1118"/>
      <c r="W84" s="426"/>
      <c r="X84" s="96"/>
      <c r="Y84" s="96"/>
      <c r="Z84" s="126"/>
      <c r="AA84" s="97"/>
      <c r="AB84" s="98"/>
      <c r="AC84" s="98"/>
      <c r="AD84" s="608"/>
      <c r="AE84" s="145"/>
      <c r="AF84" s="145"/>
      <c r="AG84" s="1087"/>
      <c r="AH84" s="539"/>
      <c r="AI84" s="1087"/>
      <c r="AJ84" s="1138"/>
      <c r="AK84" s="615"/>
      <c r="AL84" s="615"/>
      <c r="AM84" s="615"/>
      <c r="AN84" s="615"/>
      <c r="AO84" s="615"/>
      <c r="AP84" s="615"/>
      <c r="AQ84" s="615"/>
      <c r="AR84" s="615"/>
      <c r="AS84" s="615"/>
      <c r="AT84" s="615"/>
      <c r="AU84" s="615"/>
      <c r="AV84" s="615"/>
      <c r="AW84" s="615"/>
      <c r="AX84" s="615"/>
      <c r="AY84" s="615"/>
      <c r="AZ84" s="615"/>
      <c r="BA84" s="615"/>
      <c r="BB84" s="615"/>
      <c r="BC84" s="615"/>
      <c r="BD84" s="615"/>
      <c r="BE84" s="615"/>
      <c r="BF84" s="615"/>
      <c r="BG84" s="615"/>
      <c r="BH84" s="615"/>
      <c r="BI84" s="615"/>
      <c r="BJ84" s="615"/>
      <c r="BK84" s="615"/>
      <c r="BL84" s="615"/>
      <c r="BM84" s="615"/>
      <c r="BN84" s="615"/>
      <c r="BO84" s="615"/>
      <c r="BP84" s="615"/>
      <c r="BQ84" s="615"/>
      <c r="BR84" s="615"/>
      <c r="BS84" s="615"/>
      <c r="BT84" s="615"/>
      <c r="BU84" s="615"/>
      <c r="BV84" s="615"/>
      <c r="BW84" s="615"/>
      <c r="BX84" s="615"/>
      <c r="BY84" s="615"/>
      <c r="BZ84" s="615"/>
      <c r="CA84" s="615"/>
      <c r="CB84" s="615"/>
      <c r="CC84" s="615"/>
      <c r="CD84" s="615"/>
      <c r="CE84" s="615"/>
      <c r="CF84" s="615"/>
      <c r="CG84" s="615"/>
      <c r="CH84" s="615"/>
      <c r="CI84" s="615"/>
      <c r="CJ84" s="615"/>
      <c r="CK84" s="615"/>
      <c r="CL84" s="615"/>
      <c r="CM84" s="615"/>
      <c r="CN84" s="615"/>
      <c r="CO84" s="615"/>
      <c r="CP84" s="615"/>
      <c r="CQ84" s="615"/>
      <c r="CR84" s="615"/>
      <c r="CS84" s="615"/>
      <c r="CT84" s="615"/>
      <c r="CU84" s="615"/>
      <c r="CV84" s="615"/>
      <c r="CW84" s="615"/>
      <c r="CX84" s="615"/>
      <c r="CY84" s="615"/>
      <c r="CZ84" s="615"/>
      <c r="DA84" s="615"/>
      <c r="DB84" s="615"/>
      <c r="DC84" s="615"/>
      <c r="DD84" s="615"/>
      <c r="DE84" s="615"/>
      <c r="DF84" s="615"/>
      <c r="DG84" s="615"/>
      <c r="DH84" s="615"/>
      <c r="DI84" s="615"/>
      <c r="DJ84" s="615"/>
      <c r="DK84" s="615"/>
      <c r="DL84" s="615"/>
      <c r="DM84" s="615"/>
      <c r="DN84" s="615"/>
      <c r="DO84" s="615"/>
      <c r="DP84" s="615"/>
      <c r="DQ84" s="615"/>
      <c r="DR84" s="615"/>
      <c r="DS84" s="615"/>
      <c r="DT84" s="615"/>
      <c r="DU84" s="615"/>
      <c r="DV84" s="615"/>
      <c r="DW84" s="615"/>
      <c r="DX84" s="615"/>
      <c r="DY84" s="615"/>
      <c r="DZ84" s="615"/>
      <c r="EA84" s="615"/>
      <c r="EB84" s="615"/>
      <c r="EC84" s="615"/>
      <c r="ED84" s="615"/>
      <c r="EE84" s="615"/>
      <c r="EF84" s="615"/>
      <c r="EG84" s="615"/>
      <c r="EH84" s="615"/>
      <c r="EI84" s="615"/>
      <c r="EJ84" s="615"/>
      <c r="EK84" s="615"/>
      <c r="EL84" s="615"/>
      <c r="EM84" s="615"/>
      <c r="EN84" s="615"/>
      <c r="EO84" s="615"/>
      <c r="EP84" s="615"/>
      <c r="EQ84" s="615"/>
      <c r="ER84" s="615"/>
      <c r="ES84" s="615"/>
      <c r="ET84" s="615"/>
      <c r="EU84" s="615"/>
      <c r="EV84" s="615"/>
      <c r="EW84" s="615"/>
      <c r="EX84" s="615"/>
      <c r="EY84" s="615"/>
      <c r="EZ84" s="615"/>
      <c r="FA84" s="615"/>
      <c r="FB84" s="615"/>
      <c r="FC84" s="615"/>
      <c r="FD84" s="615"/>
      <c r="FE84" s="615"/>
      <c r="FF84" s="615"/>
      <c r="FG84" s="615"/>
      <c r="FH84" s="615"/>
      <c r="FI84" s="615"/>
      <c r="FJ84" s="615"/>
      <c r="FK84" s="615"/>
      <c r="FL84" s="615"/>
      <c r="FM84" s="615"/>
      <c r="FN84" s="615"/>
      <c r="FO84" s="615"/>
      <c r="FP84" s="615"/>
      <c r="FQ84" s="615"/>
      <c r="FR84" s="615"/>
      <c r="FS84" s="615"/>
      <c r="FT84" s="615"/>
      <c r="FU84" s="615"/>
      <c r="FV84" s="615"/>
      <c r="FW84" s="615"/>
      <c r="FX84" s="615"/>
    </row>
    <row r="85" spans="1:180" ht="30" customHeight="1">
      <c r="A85" s="1131"/>
      <c r="B85" s="8" t="s">
        <v>214</v>
      </c>
      <c r="C85" s="750"/>
      <c r="D85" s="540"/>
      <c r="E85" s="541"/>
      <c r="F85" s="10"/>
      <c r="G85" s="10"/>
      <c r="H85" s="10"/>
      <c r="I85" s="609"/>
      <c r="J85" s="73"/>
      <c r="K85" s="703"/>
      <c r="L85" s="1144"/>
      <c r="M85" s="467">
        <v>1</v>
      </c>
      <c r="N85" s="153"/>
      <c r="O85" s="943" t="s">
        <v>290</v>
      </c>
      <c r="P85" s="710">
        <v>5</v>
      </c>
      <c r="Q85" s="692">
        <f t="shared" si="84"/>
        <v>5</v>
      </c>
      <c r="R85" s="693">
        <v>17.5</v>
      </c>
      <c r="S85" s="673">
        <f t="shared" si="87"/>
        <v>87.5</v>
      </c>
      <c r="T85" s="673">
        <f t="shared" si="88"/>
        <v>7.4375</v>
      </c>
      <c r="U85" s="674">
        <f t="shared" si="89"/>
        <v>21.175000000000001</v>
      </c>
      <c r="V85" s="1118"/>
      <c r="W85" s="426"/>
      <c r="X85" s="96"/>
      <c r="Y85" s="96"/>
      <c r="Z85" s="126"/>
      <c r="AA85" s="97"/>
      <c r="AB85" s="98"/>
      <c r="AC85" s="98"/>
      <c r="AD85" s="608"/>
      <c r="AE85" s="145"/>
      <c r="AF85" s="145"/>
      <c r="AG85" s="1087"/>
      <c r="AH85" s="539"/>
      <c r="AI85" s="1087"/>
      <c r="AJ85" s="1138"/>
      <c r="AK85" s="615"/>
      <c r="AL85" s="615"/>
      <c r="AM85" s="615"/>
      <c r="AN85" s="615"/>
      <c r="AO85" s="615"/>
      <c r="AP85" s="615"/>
      <c r="AQ85" s="615"/>
      <c r="AR85" s="615"/>
      <c r="AS85" s="615"/>
      <c r="AT85" s="615"/>
      <c r="AU85" s="615"/>
      <c r="AV85" s="615"/>
      <c r="AW85" s="615"/>
      <c r="AX85" s="615"/>
      <c r="AY85" s="615"/>
      <c r="AZ85" s="615"/>
      <c r="BA85" s="615"/>
      <c r="BB85" s="615"/>
      <c r="BC85" s="615"/>
      <c r="BD85" s="615"/>
      <c r="BE85" s="615"/>
      <c r="BF85" s="615"/>
      <c r="BG85" s="615"/>
      <c r="BH85" s="615"/>
      <c r="BI85" s="615"/>
      <c r="BJ85" s="615"/>
      <c r="BK85" s="615"/>
      <c r="BL85" s="615"/>
      <c r="BM85" s="615"/>
      <c r="BN85" s="615"/>
      <c r="BO85" s="615"/>
      <c r="BP85" s="615"/>
      <c r="BQ85" s="615"/>
      <c r="BR85" s="615"/>
      <c r="BS85" s="615"/>
      <c r="BT85" s="615"/>
      <c r="BU85" s="615"/>
      <c r="BV85" s="615"/>
      <c r="BW85" s="615"/>
      <c r="BX85" s="615"/>
      <c r="BY85" s="615"/>
      <c r="BZ85" s="615"/>
      <c r="CA85" s="615"/>
      <c r="CB85" s="615"/>
      <c r="CC85" s="615"/>
      <c r="CD85" s="615"/>
      <c r="CE85" s="615"/>
      <c r="CF85" s="615"/>
      <c r="CG85" s="615"/>
      <c r="CH85" s="615"/>
      <c r="CI85" s="615"/>
      <c r="CJ85" s="615"/>
      <c r="CK85" s="615"/>
      <c r="CL85" s="615"/>
      <c r="CM85" s="615"/>
      <c r="CN85" s="615"/>
      <c r="CO85" s="615"/>
      <c r="CP85" s="615"/>
      <c r="CQ85" s="615"/>
      <c r="CR85" s="615"/>
      <c r="CS85" s="615"/>
      <c r="CT85" s="615"/>
      <c r="CU85" s="615"/>
      <c r="CV85" s="615"/>
      <c r="CW85" s="615"/>
      <c r="CX85" s="615"/>
      <c r="CY85" s="615"/>
      <c r="CZ85" s="615"/>
      <c r="DA85" s="615"/>
      <c r="DB85" s="615"/>
      <c r="DC85" s="615"/>
      <c r="DD85" s="615"/>
      <c r="DE85" s="615"/>
      <c r="DF85" s="615"/>
      <c r="DG85" s="615"/>
      <c r="DH85" s="615"/>
      <c r="DI85" s="615"/>
      <c r="DJ85" s="615"/>
      <c r="DK85" s="615"/>
      <c r="DL85" s="615"/>
      <c r="DM85" s="615"/>
      <c r="DN85" s="615"/>
      <c r="DO85" s="615"/>
      <c r="DP85" s="615"/>
      <c r="DQ85" s="615"/>
      <c r="DR85" s="615"/>
      <c r="DS85" s="615"/>
      <c r="DT85" s="615"/>
      <c r="DU85" s="615"/>
      <c r="DV85" s="615"/>
      <c r="DW85" s="615"/>
      <c r="DX85" s="615"/>
      <c r="DY85" s="615"/>
      <c r="DZ85" s="615"/>
      <c r="EA85" s="615"/>
      <c r="EB85" s="615"/>
      <c r="EC85" s="615"/>
      <c r="ED85" s="615"/>
      <c r="EE85" s="615"/>
      <c r="EF85" s="615"/>
      <c r="EG85" s="615"/>
      <c r="EH85" s="615"/>
      <c r="EI85" s="615"/>
      <c r="EJ85" s="615"/>
      <c r="EK85" s="615"/>
      <c r="EL85" s="615"/>
      <c r="EM85" s="615"/>
      <c r="EN85" s="615"/>
      <c r="EO85" s="615"/>
      <c r="EP85" s="615"/>
      <c r="EQ85" s="615"/>
      <c r="ER85" s="615"/>
      <c r="ES85" s="615"/>
      <c r="ET85" s="615"/>
      <c r="EU85" s="615"/>
      <c r="EV85" s="615"/>
      <c r="EW85" s="615"/>
      <c r="EX85" s="615"/>
      <c r="EY85" s="615"/>
      <c r="EZ85" s="615"/>
      <c r="FA85" s="615"/>
      <c r="FB85" s="615"/>
      <c r="FC85" s="615"/>
      <c r="FD85" s="615"/>
      <c r="FE85" s="615"/>
      <c r="FF85" s="615"/>
      <c r="FG85" s="615"/>
      <c r="FH85" s="615"/>
      <c r="FI85" s="615"/>
      <c r="FJ85" s="615"/>
      <c r="FK85" s="615"/>
      <c r="FL85" s="615"/>
      <c r="FM85" s="615"/>
      <c r="FN85" s="615"/>
      <c r="FO85" s="615"/>
      <c r="FP85" s="615"/>
      <c r="FQ85" s="615"/>
      <c r="FR85" s="615"/>
      <c r="FS85" s="615"/>
      <c r="FT85" s="615"/>
      <c r="FU85" s="615"/>
      <c r="FV85" s="615"/>
      <c r="FW85" s="615"/>
      <c r="FX85" s="615"/>
    </row>
    <row r="86" spans="1:180" ht="22.5" customHeight="1">
      <c r="A86" s="1131"/>
      <c r="B86" s="8" t="s">
        <v>43</v>
      </c>
      <c r="C86" s="8"/>
      <c r="D86" s="10"/>
      <c r="E86" s="10"/>
      <c r="F86" s="73"/>
      <c r="G86" s="73"/>
      <c r="H86" s="73"/>
      <c r="I86" s="73"/>
      <c r="J86" s="73"/>
      <c r="K86" s="712"/>
      <c r="L86" s="1144"/>
      <c r="M86" s="467">
        <v>2</v>
      </c>
      <c r="N86" s="153"/>
      <c r="O86" s="943" t="s">
        <v>290</v>
      </c>
      <c r="P86" s="154">
        <v>5</v>
      </c>
      <c r="Q86" s="692">
        <v>10</v>
      </c>
      <c r="R86" s="693">
        <v>17.5</v>
      </c>
      <c r="S86" s="673">
        <f>Q86*R86</f>
        <v>175</v>
      </c>
      <c r="T86" s="673">
        <f t="shared" si="88"/>
        <v>14.875</v>
      </c>
      <c r="U86" s="674">
        <f t="shared" si="89"/>
        <v>42.35</v>
      </c>
      <c r="V86" s="1118"/>
      <c r="W86" s="427"/>
      <c r="X86" s="96"/>
      <c r="Y86" s="96"/>
      <c r="Z86" s="126"/>
      <c r="AA86" s="97"/>
      <c r="AB86" s="98"/>
      <c r="AC86" s="98"/>
      <c r="AD86" s="608"/>
      <c r="AE86" s="145"/>
      <c r="AF86" s="145"/>
      <c r="AG86" s="1087"/>
      <c r="AH86" s="539"/>
      <c r="AI86" s="1087"/>
      <c r="AJ86" s="1138"/>
      <c r="AK86" s="615"/>
      <c r="AL86" s="615"/>
      <c r="AM86" s="615"/>
      <c r="AN86" s="615"/>
      <c r="AO86" s="615"/>
      <c r="AP86" s="615"/>
      <c r="AQ86" s="615"/>
      <c r="AR86" s="615"/>
      <c r="AS86" s="615"/>
      <c r="AT86" s="615"/>
      <c r="AU86" s="615"/>
      <c r="AV86" s="615"/>
      <c r="AW86" s="615"/>
      <c r="AX86" s="615"/>
      <c r="AY86" s="615"/>
      <c r="AZ86" s="615"/>
      <c r="BA86" s="615"/>
      <c r="BB86" s="615"/>
      <c r="BC86" s="615"/>
      <c r="BD86" s="615"/>
      <c r="BE86" s="615"/>
      <c r="BF86" s="615"/>
      <c r="BG86" s="615"/>
      <c r="BH86" s="615"/>
      <c r="BI86" s="615"/>
      <c r="BJ86" s="615"/>
      <c r="BK86" s="615"/>
      <c r="BL86" s="615"/>
      <c r="BM86" s="615"/>
      <c r="BN86" s="615"/>
      <c r="BO86" s="615"/>
      <c r="BP86" s="615"/>
      <c r="BQ86" s="615"/>
      <c r="BR86" s="615"/>
      <c r="BS86" s="615"/>
      <c r="BT86" s="615"/>
      <c r="BU86" s="615"/>
      <c r="BV86" s="615"/>
      <c r="BW86" s="615"/>
      <c r="BX86" s="615"/>
      <c r="BY86" s="615"/>
      <c r="BZ86" s="615"/>
      <c r="CA86" s="615"/>
      <c r="CB86" s="615"/>
      <c r="CC86" s="615"/>
      <c r="CD86" s="615"/>
      <c r="CE86" s="615"/>
      <c r="CF86" s="615"/>
      <c r="CG86" s="615"/>
      <c r="CH86" s="615"/>
      <c r="CI86" s="615"/>
      <c r="CJ86" s="615"/>
      <c r="CK86" s="615"/>
      <c r="CL86" s="615"/>
      <c r="CM86" s="615"/>
      <c r="CN86" s="615"/>
      <c r="CO86" s="615"/>
      <c r="CP86" s="615"/>
      <c r="CQ86" s="615"/>
      <c r="CR86" s="615"/>
      <c r="CS86" s="615"/>
      <c r="CT86" s="615"/>
      <c r="CU86" s="615"/>
      <c r="CV86" s="615"/>
      <c r="CW86" s="615"/>
      <c r="CX86" s="615"/>
      <c r="CY86" s="615"/>
      <c r="CZ86" s="615"/>
      <c r="DA86" s="615"/>
      <c r="DB86" s="615"/>
      <c r="DC86" s="615"/>
      <c r="DD86" s="615"/>
      <c r="DE86" s="615"/>
      <c r="DF86" s="615"/>
      <c r="DG86" s="615"/>
      <c r="DH86" s="615"/>
      <c r="DI86" s="615"/>
      <c r="DJ86" s="615"/>
      <c r="DK86" s="615"/>
      <c r="DL86" s="615"/>
      <c r="DM86" s="615"/>
      <c r="DN86" s="615"/>
      <c r="DO86" s="615"/>
      <c r="DP86" s="615"/>
      <c r="DQ86" s="615"/>
      <c r="DR86" s="615"/>
      <c r="DS86" s="615"/>
      <c r="DT86" s="615"/>
      <c r="DU86" s="615"/>
      <c r="DV86" s="615"/>
      <c r="DW86" s="615"/>
      <c r="DX86" s="615"/>
      <c r="DY86" s="615"/>
      <c r="DZ86" s="615"/>
      <c r="EA86" s="615"/>
      <c r="EB86" s="615"/>
      <c r="EC86" s="615"/>
      <c r="ED86" s="615"/>
      <c r="EE86" s="615"/>
      <c r="EF86" s="615"/>
      <c r="EG86" s="615"/>
      <c r="EH86" s="615"/>
      <c r="EI86" s="615"/>
      <c r="EJ86" s="615"/>
      <c r="EK86" s="615"/>
      <c r="EL86" s="615"/>
      <c r="EM86" s="615"/>
      <c r="EN86" s="615"/>
      <c r="EO86" s="615"/>
      <c r="EP86" s="615"/>
      <c r="EQ86" s="615"/>
      <c r="ER86" s="615"/>
      <c r="ES86" s="615"/>
      <c r="ET86" s="615"/>
      <c r="EU86" s="615"/>
      <c r="EV86" s="615"/>
      <c r="EW86" s="615"/>
      <c r="EX86" s="615"/>
      <c r="EY86" s="615"/>
      <c r="EZ86" s="615"/>
      <c r="FA86" s="615"/>
      <c r="FB86" s="615"/>
      <c r="FC86" s="615"/>
      <c r="FD86" s="615"/>
      <c r="FE86" s="615"/>
      <c r="FF86" s="615"/>
      <c r="FG86" s="615"/>
      <c r="FH86" s="615"/>
      <c r="FI86" s="615"/>
      <c r="FJ86" s="615"/>
      <c r="FK86" s="615"/>
      <c r="FL86" s="615"/>
      <c r="FM86" s="615"/>
      <c r="FN86" s="615"/>
      <c r="FO86" s="615"/>
      <c r="FP86" s="615"/>
      <c r="FQ86" s="615"/>
      <c r="FR86" s="615"/>
      <c r="FS86" s="615"/>
      <c r="FT86" s="615"/>
      <c r="FU86" s="615"/>
      <c r="FV86" s="615"/>
      <c r="FW86" s="615"/>
      <c r="FX86" s="615"/>
    </row>
    <row r="87" spans="1:180" ht="27.75" customHeight="1" thickBot="1">
      <c r="A87" s="1131"/>
      <c r="B87" s="8" t="s">
        <v>242</v>
      </c>
      <c r="C87" s="10"/>
      <c r="D87" s="1109"/>
      <c r="E87" s="1110"/>
      <c r="F87" s="123"/>
      <c r="G87" s="123"/>
      <c r="H87" s="123"/>
      <c r="I87" s="763"/>
      <c r="J87" s="768"/>
      <c r="K87" s="769"/>
      <c r="L87" s="1145"/>
      <c r="M87" s="468">
        <v>1</v>
      </c>
      <c r="N87" s="10"/>
      <c r="O87" s="943" t="s">
        <v>290</v>
      </c>
      <c r="P87" s="73">
        <v>5</v>
      </c>
      <c r="Q87" s="743">
        <f>P87*M87</f>
        <v>5</v>
      </c>
      <c r="R87" s="624">
        <v>17.5</v>
      </c>
      <c r="S87" s="625">
        <f>Q87*R87</f>
        <v>87.5</v>
      </c>
      <c r="T87" s="625">
        <f t="shared" si="88"/>
        <v>7.4375</v>
      </c>
      <c r="U87" s="726">
        <f t="shared" si="89"/>
        <v>21.175000000000001</v>
      </c>
      <c r="V87" s="1119"/>
      <c r="W87" s="428"/>
      <c r="X87" s="110"/>
      <c r="Y87" s="110"/>
      <c r="Z87" s="127"/>
      <c r="AA87" s="111"/>
      <c r="AB87" s="112"/>
      <c r="AC87" s="112"/>
      <c r="AD87" s="611"/>
      <c r="AE87" s="612"/>
      <c r="AF87" s="612"/>
      <c r="AG87" s="1088"/>
      <c r="AH87" s="669"/>
      <c r="AI87" s="1088"/>
      <c r="AJ87" s="1138"/>
      <c r="AK87" s="615"/>
      <c r="AL87" s="615"/>
      <c r="AM87" s="615"/>
      <c r="AN87" s="615"/>
      <c r="AO87" s="615"/>
      <c r="AP87" s="615"/>
      <c r="AQ87" s="615"/>
      <c r="AR87" s="615"/>
      <c r="AS87" s="615"/>
      <c r="AT87" s="615"/>
      <c r="AU87" s="615"/>
      <c r="AV87" s="615"/>
      <c r="AW87" s="615"/>
      <c r="AX87" s="615"/>
      <c r="AY87" s="615"/>
      <c r="AZ87" s="615"/>
      <c r="BA87" s="615"/>
      <c r="BB87" s="615"/>
      <c r="BC87" s="615"/>
      <c r="BD87" s="615"/>
      <c r="BE87" s="615"/>
      <c r="BF87" s="615"/>
      <c r="BG87" s="615"/>
      <c r="BH87" s="615"/>
      <c r="BI87" s="615"/>
      <c r="BJ87" s="615"/>
      <c r="BK87" s="615"/>
      <c r="BL87" s="615"/>
      <c r="BM87" s="615"/>
      <c r="BN87" s="615"/>
      <c r="BO87" s="615"/>
      <c r="BP87" s="615"/>
      <c r="BQ87" s="615"/>
      <c r="BR87" s="615"/>
      <c r="BS87" s="615"/>
      <c r="BT87" s="615"/>
      <c r="BU87" s="615"/>
      <c r="BV87" s="615"/>
      <c r="BW87" s="615"/>
      <c r="BX87" s="615"/>
      <c r="BY87" s="615"/>
      <c r="BZ87" s="615"/>
      <c r="CA87" s="615"/>
      <c r="CB87" s="615"/>
      <c r="CC87" s="615"/>
      <c r="CD87" s="615"/>
      <c r="CE87" s="615"/>
      <c r="CF87" s="615"/>
      <c r="CG87" s="615"/>
      <c r="CH87" s="615"/>
      <c r="CI87" s="615"/>
      <c r="CJ87" s="615"/>
      <c r="CK87" s="615"/>
      <c r="CL87" s="615"/>
      <c r="CM87" s="615"/>
      <c r="CN87" s="615"/>
      <c r="CO87" s="615"/>
      <c r="CP87" s="615"/>
      <c r="CQ87" s="615"/>
      <c r="CR87" s="615"/>
      <c r="CS87" s="615"/>
      <c r="CT87" s="615"/>
      <c r="CU87" s="615"/>
      <c r="CV87" s="615"/>
      <c r="CW87" s="615"/>
      <c r="CX87" s="615"/>
      <c r="CY87" s="615"/>
      <c r="CZ87" s="615"/>
      <c r="DA87" s="615"/>
      <c r="DB87" s="615"/>
      <c r="DC87" s="615"/>
      <c r="DD87" s="615"/>
      <c r="DE87" s="615"/>
      <c r="DF87" s="615"/>
      <c r="DG87" s="615"/>
      <c r="DH87" s="615"/>
      <c r="DI87" s="615"/>
      <c r="DJ87" s="615"/>
      <c r="DK87" s="615"/>
      <c r="DL87" s="615"/>
      <c r="DM87" s="615"/>
      <c r="DN87" s="615"/>
      <c r="DO87" s="615"/>
      <c r="DP87" s="615"/>
      <c r="DQ87" s="615"/>
      <c r="DR87" s="615"/>
      <c r="DS87" s="615"/>
      <c r="DT87" s="615"/>
      <c r="DU87" s="615"/>
      <c r="DV87" s="615"/>
      <c r="DW87" s="615"/>
      <c r="DX87" s="615"/>
      <c r="DY87" s="615"/>
      <c r="DZ87" s="615"/>
      <c r="EA87" s="615"/>
      <c r="EB87" s="615"/>
      <c r="EC87" s="615"/>
      <c r="ED87" s="615"/>
      <c r="EE87" s="615"/>
      <c r="EF87" s="615"/>
      <c r="EG87" s="615"/>
      <c r="EH87" s="615"/>
      <c r="EI87" s="615"/>
      <c r="EJ87" s="615"/>
      <c r="EK87" s="615"/>
      <c r="EL87" s="615"/>
      <c r="EM87" s="615"/>
      <c r="EN87" s="615"/>
      <c r="EO87" s="615"/>
      <c r="EP87" s="615"/>
      <c r="EQ87" s="615"/>
      <c r="ER87" s="615"/>
      <c r="ES87" s="615"/>
      <c r="ET87" s="615"/>
      <c r="EU87" s="615"/>
      <c r="EV87" s="615"/>
      <c r="EW87" s="615"/>
      <c r="EX87" s="615"/>
      <c r="EY87" s="615"/>
      <c r="EZ87" s="615"/>
      <c r="FA87" s="615"/>
      <c r="FB87" s="615"/>
      <c r="FC87" s="615"/>
      <c r="FD87" s="615"/>
      <c r="FE87" s="615"/>
      <c r="FF87" s="615"/>
      <c r="FG87" s="615"/>
      <c r="FH87" s="615"/>
      <c r="FI87" s="615"/>
      <c r="FJ87" s="615"/>
      <c r="FK87" s="615"/>
      <c r="FL87" s="615"/>
      <c r="FM87" s="615"/>
      <c r="FN87" s="615"/>
      <c r="FO87" s="615"/>
      <c r="FP87" s="615"/>
      <c r="FQ87" s="615"/>
      <c r="FR87" s="615"/>
      <c r="FS87" s="615"/>
      <c r="FT87" s="615"/>
      <c r="FU87" s="615"/>
      <c r="FV87" s="615"/>
      <c r="FW87" s="615"/>
      <c r="FX87" s="615"/>
    </row>
    <row r="88" spans="1:180" ht="30.75" customHeight="1" thickTop="1" thickBot="1">
      <c r="A88" s="1093" t="s">
        <v>285</v>
      </c>
      <c r="B88" s="770" t="s">
        <v>55</v>
      </c>
      <c r="C88" s="770"/>
      <c r="D88" s="771"/>
      <c r="E88" s="772"/>
      <c r="F88" s="772"/>
      <c r="G88" s="772"/>
      <c r="H88" s="772"/>
      <c r="I88" s="772"/>
      <c r="J88" s="772"/>
      <c r="K88" s="772"/>
      <c r="L88" s="1157"/>
      <c r="M88" s="773">
        <v>1</v>
      </c>
      <c r="N88" s="57"/>
      <c r="O88" s="943" t="s">
        <v>290</v>
      </c>
      <c r="P88" s="133">
        <v>15</v>
      </c>
      <c r="Q88" s="133">
        <f>M88*P88</f>
        <v>15</v>
      </c>
      <c r="R88" s="628">
        <v>17.5</v>
      </c>
      <c r="S88" s="630">
        <f>R88*Q88</f>
        <v>262.5</v>
      </c>
      <c r="T88" s="630">
        <f t="shared" ref="T88" si="101">S88*8.5/100</f>
        <v>22.3125</v>
      </c>
      <c r="U88" s="631">
        <f t="shared" ref="U88" si="102">S88*24.2/100</f>
        <v>63.524999999999999</v>
      </c>
      <c r="V88" s="1180">
        <f>SUM(S88:U90)</f>
        <v>812.78750000000002</v>
      </c>
      <c r="W88" s="774">
        <v>3</v>
      </c>
      <c r="X88" s="10" t="s">
        <v>0</v>
      </c>
      <c r="Y88" s="10"/>
      <c r="Z88" s="131">
        <v>10</v>
      </c>
      <c r="AA88" s="81">
        <f>Z88*W88</f>
        <v>30</v>
      </c>
      <c r="AB88" s="34">
        <v>12.5</v>
      </c>
      <c r="AC88" s="34"/>
      <c r="AD88" s="603">
        <f>AA88*AB88</f>
        <v>375</v>
      </c>
      <c r="AE88" s="604">
        <f>AD88*8.5/100</f>
        <v>31.875</v>
      </c>
      <c r="AF88" s="696">
        <f>AD88*24.2/100</f>
        <v>90.75</v>
      </c>
      <c r="AG88" s="1086">
        <f>SUM(AD88:AF90)</f>
        <v>690.04000000000008</v>
      </c>
      <c r="AH88" s="539"/>
      <c r="AI88" s="1086">
        <f>AG88+V88</f>
        <v>1502.8275000000001</v>
      </c>
      <c r="AJ88" s="1138"/>
      <c r="AK88" s="615"/>
      <c r="AL88" s="615"/>
      <c r="AM88" s="615"/>
      <c r="AN88" s="615"/>
      <c r="AO88" s="615"/>
      <c r="AP88" s="615"/>
    </row>
    <row r="89" spans="1:180" ht="30.75" customHeight="1" thickTop="1">
      <c r="A89" s="1094"/>
      <c r="B89" s="775" t="s">
        <v>240</v>
      </c>
      <c r="C89" s="775"/>
      <c r="D89" s="776"/>
      <c r="E89" s="544"/>
      <c r="F89" s="544"/>
      <c r="G89" s="544"/>
      <c r="H89" s="544"/>
      <c r="I89" s="544"/>
      <c r="J89" s="544"/>
      <c r="K89" s="544"/>
      <c r="L89" s="1158"/>
      <c r="M89" s="777" t="s">
        <v>240</v>
      </c>
      <c r="N89" s="778"/>
      <c r="O89" s="778"/>
      <c r="P89" s="73"/>
      <c r="Q89" s="73">
        <v>0</v>
      </c>
      <c r="R89" s="591">
        <v>17.5</v>
      </c>
      <c r="S89" s="592">
        <f>R89*Q89</f>
        <v>0</v>
      </c>
      <c r="T89" s="592">
        <f t="shared" ref="T89" si="103">S89*8.5/100</f>
        <v>0</v>
      </c>
      <c r="U89" s="644">
        <f t="shared" ref="U89" si="104">S89*24.2/100</f>
        <v>0</v>
      </c>
      <c r="V89" s="1181"/>
      <c r="W89" s="779">
        <v>1</v>
      </c>
      <c r="X89" s="10" t="s">
        <v>60</v>
      </c>
      <c r="Y89" s="10"/>
      <c r="Z89" s="433">
        <v>10</v>
      </c>
      <c r="AA89" s="434">
        <f>Z89*W89</f>
        <v>10</v>
      </c>
      <c r="AB89" s="34">
        <v>14.5</v>
      </c>
      <c r="AC89" s="34"/>
      <c r="AD89" s="603">
        <f>AA89*AB89</f>
        <v>145</v>
      </c>
      <c r="AE89" s="604">
        <f>AD89*8.5/100</f>
        <v>12.324999999999999</v>
      </c>
      <c r="AF89" s="696">
        <f>AD89*24.2/100</f>
        <v>35.090000000000003</v>
      </c>
      <c r="AG89" s="1087"/>
      <c r="AH89" s="539"/>
      <c r="AI89" s="1087"/>
      <c r="AJ89" s="1138"/>
      <c r="AK89" s="615"/>
      <c r="AL89" s="615"/>
      <c r="AM89" s="615"/>
      <c r="AN89" s="615"/>
      <c r="AO89" s="615"/>
      <c r="AP89" s="615"/>
    </row>
    <row r="90" spans="1:180" ht="30" customHeight="1" thickBot="1">
      <c r="A90" s="1095"/>
      <c r="B90" s="8" t="s">
        <v>53</v>
      </c>
      <c r="C90" s="10"/>
      <c r="D90" s="73"/>
      <c r="E90" s="10"/>
      <c r="F90" s="73"/>
      <c r="G90" s="73"/>
      <c r="H90" s="73"/>
      <c r="I90" s="609"/>
      <c r="J90" s="73"/>
      <c r="K90" s="703"/>
      <c r="L90" s="1159"/>
      <c r="M90" s="467">
        <v>2</v>
      </c>
      <c r="N90" s="153"/>
      <c r="O90" s="944" t="s">
        <v>290</v>
      </c>
      <c r="P90" s="692">
        <v>10</v>
      </c>
      <c r="Q90" s="73">
        <f t="shared" ref="Q90:Q92" si="105">M90*P90</f>
        <v>20</v>
      </c>
      <c r="R90" s="866">
        <v>17.5</v>
      </c>
      <c r="S90" s="799">
        <f>R90*Q90</f>
        <v>350</v>
      </c>
      <c r="T90" s="673">
        <f t="shared" ref="T90" si="106">S90*8.5/100</f>
        <v>29.75</v>
      </c>
      <c r="U90" s="674">
        <f t="shared" ref="U90" si="107">S90*24.2/100</f>
        <v>84.7</v>
      </c>
      <c r="V90" s="1182"/>
      <c r="W90" s="615"/>
      <c r="X90" s="615"/>
      <c r="Y90" s="615"/>
      <c r="Z90" s="615"/>
      <c r="AA90" s="615"/>
      <c r="AB90" s="615"/>
      <c r="AC90" s="615"/>
      <c r="AD90" s="615"/>
      <c r="AE90" s="615"/>
      <c r="AF90" s="615"/>
      <c r="AG90" s="1088"/>
      <c r="AH90" s="539"/>
      <c r="AI90" s="1088"/>
      <c r="AJ90" s="1138"/>
      <c r="AK90" s="615"/>
      <c r="AL90" s="615"/>
      <c r="AM90" s="615"/>
      <c r="AN90" s="615"/>
      <c r="AO90" s="615"/>
      <c r="AP90" s="615"/>
    </row>
    <row r="91" spans="1:180" ht="30" customHeight="1" thickTop="1" thickBot="1">
      <c r="A91" s="1093" t="s">
        <v>286</v>
      </c>
      <c r="B91" s="8" t="s">
        <v>237</v>
      </c>
      <c r="C91" s="10"/>
      <c r="D91" s="73"/>
      <c r="E91" s="10"/>
      <c r="F91" s="73"/>
      <c r="G91" s="73"/>
      <c r="H91" s="73"/>
      <c r="I91" s="609"/>
      <c r="J91" s="73"/>
      <c r="K91" s="782"/>
      <c r="L91" s="783"/>
      <c r="M91" s="73">
        <v>1</v>
      </c>
      <c r="N91" s="10"/>
      <c r="O91" s="944" t="s">
        <v>290</v>
      </c>
      <c r="P91" s="697">
        <v>40</v>
      </c>
      <c r="Q91" s="73">
        <f t="shared" si="105"/>
        <v>40</v>
      </c>
      <c r="R91" s="784">
        <v>17.5</v>
      </c>
      <c r="S91" s="785">
        <f>R91*Q91</f>
        <v>700</v>
      </c>
      <c r="T91" s="592">
        <f t="shared" ref="T91:T92" si="108">S91*8.5/100</f>
        <v>59.5</v>
      </c>
      <c r="U91" s="592">
        <f t="shared" ref="U91:U92" si="109">S91*24.2/100</f>
        <v>169.4</v>
      </c>
      <c r="V91" s="1213">
        <f>SUM(S91:U93)</f>
        <v>1161.125</v>
      </c>
      <c r="W91" s="786"/>
      <c r="X91" s="786"/>
      <c r="Y91" s="786"/>
      <c r="Z91" s="786"/>
      <c r="AA91" s="786"/>
      <c r="AB91" s="786"/>
      <c r="AC91" s="786"/>
      <c r="AD91" s="786"/>
      <c r="AE91" s="786"/>
      <c r="AF91" s="787"/>
      <c r="AG91" s="1086">
        <f>SUM(AD91:AF93)</f>
        <v>497.625</v>
      </c>
      <c r="AH91" s="539"/>
      <c r="AI91" s="1086">
        <f>AG91+V91</f>
        <v>1658.75</v>
      </c>
      <c r="AJ91" s="618"/>
      <c r="AK91" s="615"/>
      <c r="AL91" s="615"/>
      <c r="AM91" s="615"/>
      <c r="AN91" s="615"/>
      <c r="AO91" s="615"/>
      <c r="AP91" s="615"/>
    </row>
    <row r="92" spans="1:180" ht="30" customHeight="1" thickTop="1" thickBot="1">
      <c r="A92" s="1212"/>
      <c r="B92" s="8" t="s">
        <v>238</v>
      </c>
      <c r="C92" s="10"/>
      <c r="D92" s="73"/>
      <c r="E92" s="10"/>
      <c r="F92" s="73"/>
      <c r="G92" s="73"/>
      <c r="H92" s="73"/>
      <c r="I92" s="609"/>
      <c r="J92" s="73"/>
      <c r="K92" s="782"/>
      <c r="L92" s="783"/>
      <c r="M92" s="73">
        <v>1</v>
      </c>
      <c r="N92" s="10"/>
      <c r="O92" s="944" t="s">
        <v>290</v>
      </c>
      <c r="P92" s="697">
        <v>10</v>
      </c>
      <c r="Q92" s="73">
        <f t="shared" si="105"/>
        <v>10</v>
      </c>
      <c r="R92" s="784">
        <v>17.5</v>
      </c>
      <c r="S92" s="785">
        <f>R92*Q92</f>
        <v>175</v>
      </c>
      <c r="T92" s="592">
        <f t="shared" si="108"/>
        <v>14.875</v>
      </c>
      <c r="U92" s="592">
        <f t="shared" si="109"/>
        <v>42.35</v>
      </c>
      <c r="V92" s="1214"/>
      <c r="W92" s="788"/>
      <c r="X92" s="788"/>
      <c r="Y92" s="788"/>
      <c r="Z92" s="788"/>
      <c r="AA92" s="788"/>
      <c r="AB92" s="788"/>
      <c r="AC92" s="788"/>
      <c r="AD92" s="788"/>
      <c r="AE92" s="788"/>
      <c r="AF92" s="789"/>
      <c r="AG92" s="1183"/>
      <c r="AH92" s="539"/>
      <c r="AI92" s="1087"/>
      <c r="AJ92" s="618"/>
      <c r="AK92" s="615"/>
      <c r="AL92" s="615"/>
      <c r="AM92" s="615"/>
      <c r="AN92" s="615"/>
      <c r="AO92" s="615"/>
      <c r="AP92" s="615"/>
    </row>
    <row r="93" spans="1:180" s="615" customFormat="1" ht="59.25" customHeight="1" thickTop="1" thickBot="1">
      <c r="A93" s="1132"/>
      <c r="B93" s="671" t="s">
        <v>27</v>
      </c>
      <c r="C93" s="1108"/>
      <c r="D93" s="1092"/>
      <c r="E93" s="1092"/>
      <c r="F93" s="1092"/>
      <c r="G93" s="1092"/>
      <c r="H93" s="1092"/>
      <c r="I93" s="1092"/>
      <c r="J93" s="1092"/>
      <c r="K93" s="1092"/>
      <c r="L93" s="790"/>
      <c r="M93" s="1091" t="s">
        <v>44</v>
      </c>
      <c r="N93" s="1092"/>
      <c r="O93" s="1092"/>
      <c r="P93" s="1092"/>
      <c r="Q93" s="1092"/>
      <c r="R93" s="1092"/>
      <c r="S93" s="1092"/>
      <c r="T93" s="1092"/>
      <c r="U93" s="1092"/>
      <c r="V93" s="1215"/>
      <c r="W93" s="141">
        <v>2</v>
      </c>
      <c r="X93" s="142" t="s">
        <v>0</v>
      </c>
      <c r="Y93" s="142"/>
      <c r="Z93" s="143">
        <v>15</v>
      </c>
      <c r="AA93" s="95">
        <f>Z93*W93</f>
        <v>30</v>
      </c>
      <c r="AB93" s="54">
        <v>12.5</v>
      </c>
      <c r="AC93" s="54"/>
      <c r="AD93" s="675">
        <f>AA93*AB93</f>
        <v>375</v>
      </c>
      <c r="AE93" s="676">
        <f t="shared" ref="AE93:AE94" si="110">AD93*8.5/100</f>
        <v>31.875</v>
      </c>
      <c r="AF93" s="791">
        <f t="shared" ref="AF93:AF94" si="111">AD93*24.2/100</f>
        <v>90.75</v>
      </c>
      <c r="AG93" s="1184"/>
      <c r="AH93" s="539"/>
      <c r="AI93" s="1088"/>
      <c r="AJ93" s="618"/>
      <c r="AK93" s="614"/>
    </row>
    <row r="94" spans="1:180" s="615" customFormat="1" ht="47.25" customHeight="1" thickTop="1">
      <c r="A94" s="1093" t="s">
        <v>287</v>
      </c>
      <c r="B94" s="770" t="s">
        <v>208</v>
      </c>
      <c r="C94" s="792"/>
      <c r="D94" s="793"/>
      <c r="E94" s="793"/>
      <c r="F94" s="793"/>
      <c r="G94" s="793"/>
      <c r="H94" s="793"/>
      <c r="I94" s="793"/>
      <c r="J94" s="793"/>
      <c r="K94" s="793"/>
      <c r="L94" s="1174"/>
      <c r="M94" s="660">
        <v>11</v>
      </c>
      <c r="N94" s="466"/>
      <c r="O94" s="466" t="s">
        <v>290</v>
      </c>
      <c r="P94" s="124">
        <v>8</v>
      </c>
      <c r="Q94" s="794">
        <f>P94*M94</f>
        <v>88</v>
      </c>
      <c r="R94" s="795">
        <v>17.5</v>
      </c>
      <c r="S94" s="796">
        <f>R94*Q94</f>
        <v>1540</v>
      </c>
      <c r="T94" s="630">
        <f t="shared" ref="T94" si="112">S94*8.5/100</f>
        <v>130.9</v>
      </c>
      <c r="U94" s="797">
        <f t="shared" ref="U94" si="113">S94*24.2/100</f>
        <v>372.68</v>
      </c>
      <c r="V94" s="1117">
        <f>SUM(S94:U96)</f>
        <v>2275.8049999999998</v>
      </c>
      <c r="W94" s="435">
        <v>6</v>
      </c>
      <c r="X94" s="474" t="s">
        <v>57</v>
      </c>
      <c r="Y94" s="474"/>
      <c r="Z94" s="475">
        <v>19</v>
      </c>
      <c r="AA94" s="436">
        <f>Z94*W94</f>
        <v>114</v>
      </c>
      <c r="AB94" s="58">
        <v>14.5</v>
      </c>
      <c r="AC94" s="58"/>
      <c r="AD94" s="599">
        <f>AA94*AB94</f>
        <v>1653</v>
      </c>
      <c r="AE94" s="600">
        <f t="shared" si="110"/>
        <v>140.505</v>
      </c>
      <c r="AF94" s="798">
        <f t="shared" si="111"/>
        <v>400.02600000000001</v>
      </c>
      <c r="AG94" s="1086">
        <f>SUM(AD94:AF96)</f>
        <v>2770.7759999999998</v>
      </c>
      <c r="AH94" s="539"/>
      <c r="AI94" s="1086">
        <f>V94+AG94</f>
        <v>5046.5810000000001</v>
      </c>
      <c r="AJ94" s="618"/>
      <c r="AK94" s="614"/>
    </row>
    <row r="95" spans="1:180" s="615" customFormat="1" ht="47.25" customHeight="1">
      <c r="A95" s="1094"/>
      <c r="B95" s="8" t="s">
        <v>156</v>
      </c>
      <c r="C95" s="645"/>
      <c r="D95" s="126"/>
      <c r="E95" s="126"/>
      <c r="F95" s="126"/>
      <c r="G95" s="126"/>
      <c r="H95" s="126"/>
      <c r="I95" s="126"/>
      <c r="J95" s="126"/>
      <c r="K95" s="126"/>
      <c r="L95" s="1165"/>
      <c r="M95" s="468">
        <v>1</v>
      </c>
      <c r="N95" s="778"/>
      <c r="O95" s="466" t="s">
        <v>290</v>
      </c>
      <c r="P95" s="73">
        <v>10</v>
      </c>
      <c r="Q95" s="73">
        <f>P95*M95</f>
        <v>10</v>
      </c>
      <c r="R95" s="784">
        <v>17.5</v>
      </c>
      <c r="S95" s="799">
        <f>R95*Q95</f>
        <v>175</v>
      </c>
      <c r="T95" s="673">
        <f t="shared" ref="T95" si="114">S95*8.5/100</f>
        <v>14.875</v>
      </c>
      <c r="U95" s="674">
        <f t="shared" ref="U95" si="115">S95*24.2/100</f>
        <v>42.35</v>
      </c>
      <c r="V95" s="1118"/>
      <c r="W95" s="500">
        <v>2</v>
      </c>
      <c r="X95" s="501" t="s">
        <v>56</v>
      </c>
      <c r="Y95" s="501"/>
      <c r="Z95" s="502">
        <v>15</v>
      </c>
      <c r="AA95" s="92">
        <f>Z95*W95</f>
        <v>30</v>
      </c>
      <c r="AB95" s="93">
        <v>14.5</v>
      </c>
      <c r="AC95" s="93"/>
      <c r="AD95" s="699">
        <f>AA95*AB95</f>
        <v>435</v>
      </c>
      <c r="AE95" s="700">
        <f>AD95*8.5/100</f>
        <v>36.975000000000001</v>
      </c>
      <c r="AF95" s="701">
        <f>AD95*24.2/100</f>
        <v>105.27</v>
      </c>
      <c r="AG95" s="1087"/>
      <c r="AH95" s="539"/>
      <c r="AI95" s="1087"/>
      <c r="AJ95" s="618"/>
      <c r="AK95" s="614"/>
    </row>
    <row r="96" spans="1:180" s="615" customFormat="1" ht="35.25" customHeight="1" thickBot="1">
      <c r="A96" s="1095"/>
      <c r="B96" s="671"/>
      <c r="C96" s="653"/>
      <c r="D96" s="127"/>
      <c r="E96" s="127"/>
      <c r="F96" s="127"/>
      <c r="G96" s="127"/>
      <c r="H96" s="127"/>
      <c r="I96" s="127"/>
      <c r="J96" s="127"/>
      <c r="K96" s="127"/>
      <c r="L96" s="1175"/>
      <c r="M96" s="639"/>
      <c r="N96" s="47"/>
      <c r="O96" s="47"/>
      <c r="P96" s="130"/>
      <c r="Q96" s="130">
        <f>P96*M96</f>
        <v>0</v>
      </c>
      <c r="R96" s="800">
        <v>35</v>
      </c>
      <c r="S96" s="801">
        <f>R96*Q96</f>
        <v>0</v>
      </c>
      <c r="T96" s="625">
        <f t="shared" ref="T96" si="116">S96*8.5/100</f>
        <v>0</v>
      </c>
      <c r="U96" s="657">
        <f t="shared" ref="U96" si="117">S96*24.2/100</f>
        <v>0</v>
      </c>
      <c r="V96" s="1119"/>
      <c r="W96" s="802"/>
      <c r="X96" s="786"/>
      <c r="Y96" s="786"/>
      <c r="Z96" s="786"/>
      <c r="AA96" s="786"/>
      <c r="AB96" s="786"/>
      <c r="AC96" s="786"/>
      <c r="AD96" s="786"/>
      <c r="AE96" s="786"/>
      <c r="AF96" s="787"/>
      <c r="AG96" s="1088"/>
      <c r="AH96" s="539"/>
      <c r="AI96" s="1088"/>
      <c r="AJ96" s="618"/>
      <c r="AK96" s="614"/>
    </row>
    <row r="97" spans="1:42" s="821" customFormat="1" ht="33.75" customHeight="1" thickTop="1" thickBot="1">
      <c r="A97" s="803" t="s">
        <v>69</v>
      </c>
      <c r="B97" s="804" t="s">
        <v>209</v>
      </c>
      <c r="C97" s="805"/>
      <c r="D97" s="806"/>
      <c r="E97" s="806"/>
      <c r="F97" s="806"/>
      <c r="G97" s="806"/>
      <c r="H97" s="806"/>
      <c r="I97" s="806"/>
      <c r="J97" s="806"/>
      <c r="K97" s="806"/>
      <c r="L97" s="807"/>
      <c r="M97" s="808"/>
      <c r="N97" s="809"/>
      <c r="O97" s="809"/>
      <c r="P97" s="143"/>
      <c r="Q97" s="810"/>
      <c r="R97" s="811"/>
      <c r="S97" s="812"/>
      <c r="T97" s="812"/>
      <c r="U97" s="813"/>
      <c r="V97" s="814"/>
      <c r="W97" s="86">
        <v>6</v>
      </c>
      <c r="X97" s="815" t="s">
        <v>61</v>
      </c>
      <c r="Y97" s="816"/>
      <c r="Z97" s="817">
        <v>10</v>
      </c>
      <c r="AA97" s="95">
        <f>Z97*W97</f>
        <v>60</v>
      </c>
      <c r="AB97" s="818">
        <v>12.5</v>
      </c>
      <c r="AC97" s="818"/>
      <c r="AD97" s="675">
        <v>750</v>
      </c>
      <c r="AE97" s="676">
        <f>AD97*8.5/100</f>
        <v>63.75</v>
      </c>
      <c r="AF97" s="677">
        <f>AD97*24.2/100</f>
        <v>181.5</v>
      </c>
      <c r="AG97" s="690">
        <f>SUM(AD97:AF98)</f>
        <v>995.25</v>
      </c>
      <c r="AH97" s="819"/>
      <c r="AI97" s="690">
        <f>AG97+V97</f>
        <v>995.25</v>
      </c>
      <c r="AJ97" s="820"/>
    </row>
    <row r="98" spans="1:42" ht="16.5" thickTop="1" thickBot="1">
      <c r="A98" s="822"/>
      <c r="AG98" s="780"/>
      <c r="AI98" s="781"/>
    </row>
    <row r="99" spans="1:42" ht="35.25" customHeight="1" thickBot="1">
      <c r="A99" s="828" t="s">
        <v>28</v>
      </c>
      <c r="B99" s="96"/>
      <c r="C99" s="96"/>
      <c r="D99" s="126"/>
      <c r="E99" s="126"/>
      <c r="F99" s="126"/>
      <c r="G99" s="126"/>
      <c r="H99" s="126"/>
      <c r="I99" s="126"/>
      <c r="J99" s="126"/>
      <c r="K99" s="126"/>
      <c r="L99" s="602"/>
      <c r="M99" s="126"/>
      <c r="N99" s="96"/>
      <c r="O99" s="948"/>
      <c r="P99" s="126"/>
      <c r="Q99" s="716"/>
      <c r="R99" s="829"/>
      <c r="S99" s="830"/>
      <c r="T99" s="830"/>
      <c r="U99" s="830"/>
      <c r="V99" s="831">
        <f>SUM(V5:V98)</f>
        <v>49417.479999999996</v>
      </c>
      <c r="W99" s="829"/>
      <c r="X99" s="829"/>
      <c r="Y99" s="829"/>
      <c r="Z99" s="832"/>
      <c r="AA99" s="97"/>
      <c r="AB99" s="832"/>
      <c r="AC99" s="832"/>
      <c r="AD99" s="145"/>
      <c r="AE99" s="145"/>
      <c r="AF99" s="833"/>
      <c r="AG99" s="834">
        <f>SUM(AG6:AG98)</f>
        <v>23912.54</v>
      </c>
      <c r="AH99" s="539"/>
      <c r="AI99" s="835">
        <f>SUM(AI6:AI97)</f>
        <v>73330.020000000019</v>
      </c>
      <c r="AJ99" s="836"/>
      <c r="AK99" s="614"/>
      <c r="AL99" s="615"/>
      <c r="AM99" s="614"/>
      <c r="AN99" s="615"/>
      <c r="AO99" s="615"/>
      <c r="AP99" s="615"/>
    </row>
    <row r="100" spans="1:42" s="615" customFormat="1" ht="35.25" customHeight="1">
      <c r="A100" s="837"/>
      <c r="B100" s="838"/>
      <c r="C100" s="838"/>
      <c r="D100" s="838"/>
      <c r="E100" s="838"/>
      <c r="F100" s="838"/>
      <c r="G100" s="838"/>
      <c r="H100" s="838"/>
      <c r="I100" s="838"/>
      <c r="J100" s="838"/>
      <c r="K100" s="838"/>
      <c r="L100" s="838"/>
      <c r="M100" s="126"/>
      <c r="N100" s="96"/>
      <c r="O100" s="948"/>
      <c r="P100" s="126"/>
      <c r="Q100" s="716"/>
      <c r="R100" s="829"/>
      <c r="S100" s="830"/>
      <c r="T100" s="830"/>
      <c r="U100" s="830"/>
      <c r="V100" s="839"/>
      <c r="W100" s="829"/>
      <c r="X100" s="829"/>
      <c r="Y100" s="829"/>
      <c r="Z100" s="832"/>
      <c r="AA100" s="97"/>
      <c r="AB100" s="832"/>
      <c r="AC100" s="832"/>
      <c r="AD100" s="145"/>
      <c r="AE100" s="145" t="s">
        <v>45</v>
      </c>
      <c r="AF100" s="145"/>
      <c r="AG100" s="840">
        <f>AG99/AI99</f>
        <v>0.32609482446615989</v>
      </c>
      <c r="AH100" s="841"/>
      <c r="AI100" s="842">
        <f>V99/AI99</f>
        <v>0.67390517553383977</v>
      </c>
      <c r="AJ100" s="560"/>
    </row>
    <row r="101" spans="1:42" s="615" customFormat="1" ht="35.25" customHeight="1">
      <c r="A101" s="838"/>
      <c r="B101" s="838"/>
      <c r="C101" s="838"/>
      <c r="D101" s="838"/>
      <c r="E101" s="838"/>
      <c r="F101" s="838"/>
      <c r="G101" s="838"/>
      <c r="H101" s="838"/>
      <c r="I101" s="838"/>
      <c r="J101" s="838"/>
      <c r="K101" s="838"/>
      <c r="L101" s="838"/>
      <c r="M101" s="577"/>
      <c r="N101" s="843"/>
      <c r="O101" s="843"/>
      <c r="P101" s="577"/>
      <c r="Q101" s="843"/>
      <c r="R101" s="843"/>
      <c r="T101" s="841"/>
      <c r="V101" s="145"/>
      <c r="W101" s="829"/>
      <c r="X101" s="71"/>
      <c r="Y101" s="71"/>
      <c r="Z101" s="135"/>
      <c r="AA101" s="97"/>
      <c r="AB101" s="832"/>
      <c r="AC101" s="832"/>
      <c r="AD101" s="145"/>
      <c r="AE101" s="145"/>
      <c r="AF101" s="145"/>
      <c r="AG101" s="844"/>
      <c r="AH101" s="845"/>
      <c r="AI101" s="836"/>
      <c r="AJ101" s="846"/>
    </row>
    <row r="102" spans="1:42" s="615" customFormat="1" ht="33" customHeight="1">
      <c r="A102" s="838"/>
      <c r="B102" s="847"/>
      <c r="C102" s="847"/>
      <c r="D102" s="848"/>
      <c r="E102" s="848"/>
      <c r="F102" s="848"/>
      <c r="G102" s="848"/>
      <c r="H102" s="848"/>
      <c r="I102" s="848"/>
      <c r="J102" s="848"/>
      <c r="K102" s="848"/>
      <c r="L102" s="848"/>
      <c r="M102" s="848"/>
      <c r="N102" s="849"/>
      <c r="O102" s="849"/>
      <c r="P102" s="850"/>
      <c r="Q102" s="851"/>
      <c r="R102" s="843"/>
      <c r="T102" s="21"/>
      <c r="V102" s="577"/>
      <c r="W102" s="560"/>
      <c r="X102" s="560"/>
      <c r="Y102" s="560"/>
      <c r="Z102" s="852"/>
      <c r="AA102" s="560"/>
      <c r="AD102" s="614"/>
      <c r="AE102" s="838"/>
      <c r="AF102" s="838"/>
      <c r="AG102" s="845"/>
      <c r="AH102" s="845"/>
      <c r="AI102" s="836"/>
      <c r="AJ102" s="846"/>
    </row>
    <row r="103" spans="1:42" s="615" customFormat="1" ht="38.25" customHeight="1">
      <c r="B103" s="847"/>
      <c r="C103" s="847"/>
      <c r="D103" s="848"/>
      <c r="E103" s="848"/>
      <c r="F103" s="848"/>
      <c r="G103" s="848"/>
      <c r="H103" s="848"/>
      <c r="I103" s="848"/>
      <c r="J103" s="848"/>
      <c r="K103" s="848"/>
      <c r="L103" s="848"/>
      <c r="M103" s="848"/>
      <c r="N103" s="849"/>
      <c r="O103" s="849"/>
      <c r="P103" s="850"/>
      <c r="Q103" s="851"/>
      <c r="R103" s="843"/>
      <c r="T103" s="21"/>
      <c r="V103" s="577"/>
      <c r="W103" s="21"/>
      <c r="X103" s="21"/>
      <c r="Y103" s="21"/>
      <c r="Z103" s="137"/>
      <c r="AA103" s="560"/>
      <c r="AB103" s="853"/>
      <c r="AC103" s="853"/>
      <c r="AE103" s="838"/>
      <c r="AF103" s="838"/>
      <c r="AG103" s="838"/>
      <c r="AH103" s="854"/>
      <c r="AI103" s="851"/>
      <c r="AJ103" s="560"/>
    </row>
    <row r="104" spans="1:42" s="615" customFormat="1" ht="36.75" customHeight="1">
      <c r="B104" s="847"/>
      <c r="C104" s="847"/>
      <c r="D104" s="848"/>
      <c r="E104" s="848"/>
      <c r="F104" s="848"/>
      <c r="G104" s="848"/>
      <c r="H104" s="848"/>
      <c r="I104" s="848"/>
      <c r="J104" s="848"/>
      <c r="K104" s="848"/>
      <c r="L104" s="848"/>
      <c r="M104" s="848"/>
      <c r="N104" s="849"/>
      <c r="O104" s="849"/>
      <c r="P104" s="850"/>
      <c r="Q104" s="851"/>
      <c r="R104" s="843"/>
      <c r="T104" s="21"/>
      <c r="V104" s="577"/>
      <c r="W104" s="21"/>
      <c r="X104" s="21"/>
      <c r="Y104" s="21"/>
      <c r="Z104" s="137"/>
      <c r="AA104" s="560"/>
      <c r="AB104" s="855"/>
      <c r="AC104" s="855"/>
      <c r="AE104" s="838"/>
      <c r="AF104" s="838"/>
      <c r="AG104" s="838"/>
      <c r="AH104" s="854"/>
      <c r="AI104" s="843"/>
      <c r="AJ104" s="846"/>
    </row>
    <row r="105" spans="1:42" s="615" customFormat="1">
      <c r="B105" s="843"/>
      <c r="C105" s="843"/>
      <c r="D105" s="577"/>
      <c r="E105" s="577"/>
      <c r="F105" s="577"/>
      <c r="G105" s="577"/>
      <c r="H105" s="577"/>
      <c r="I105" s="577"/>
      <c r="J105" s="577"/>
      <c r="K105" s="577"/>
      <c r="L105" s="577"/>
      <c r="M105" s="577"/>
      <c r="N105" s="843"/>
      <c r="O105" s="843"/>
      <c r="P105" s="577"/>
      <c r="Q105" s="851">
        <f>SUM(Q102:Q104)</f>
        <v>0</v>
      </c>
      <c r="V105" s="577"/>
      <c r="W105" s="21"/>
      <c r="X105" s="21"/>
      <c r="Y105" s="21"/>
      <c r="Z105" s="137"/>
      <c r="AA105" s="719"/>
      <c r="AB105" s="855"/>
      <c r="AC105" s="855"/>
      <c r="AD105" s="716"/>
      <c r="AE105" s="716"/>
      <c r="AF105" s="716"/>
      <c r="AH105" s="560"/>
      <c r="AI105" s="843"/>
      <c r="AJ105" s="560"/>
    </row>
    <row r="106" spans="1:42" s="615" customFormat="1">
      <c r="D106" s="716"/>
      <c r="E106" s="716"/>
      <c r="F106" s="716"/>
      <c r="G106" s="716"/>
      <c r="H106" s="716"/>
      <c r="I106" s="716"/>
      <c r="J106" s="716"/>
      <c r="K106" s="716"/>
      <c r="L106" s="577"/>
      <c r="M106" s="716"/>
      <c r="N106" s="856"/>
      <c r="O106" s="856"/>
      <c r="P106" s="126"/>
      <c r="Q106" s="857"/>
      <c r="S106" s="843"/>
      <c r="T106" s="843"/>
      <c r="U106" s="843"/>
      <c r="V106" s="577"/>
      <c r="Z106" s="716"/>
      <c r="AA106" s="719"/>
      <c r="AB106" s="716"/>
      <c r="AC106" s="716"/>
      <c r="AD106" s="716"/>
      <c r="AE106" s="716"/>
      <c r="AF106" s="716"/>
      <c r="AH106" s="560"/>
      <c r="AI106" s="843"/>
      <c r="AJ106" s="560"/>
    </row>
    <row r="107" spans="1:42" s="615" customFormat="1">
      <c r="A107" s="843"/>
      <c r="D107" s="716"/>
      <c r="E107" s="716"/>
      <c r="F107" s="716"/>
      <c r="G107" s="716"/>
      <c r="H107" s="716"/>
      <c r="I107" s="716"/>
      <c r="J107" s="716"/>
      <c r="K107" s="716"/>
      <c r="L107" s="577"/>
      <c r="M107" s="716"/>
      <c r="N107" s="856"/>
      <c r="O107" s="856"/>
      <c r="P107" s="126"/>
      <c r="Q107" s="857"/>
      <c r="S107" s="843"/>
      <c r="T107" s="843"/>
      <c r="U107" s="843"/>
      <c r="V107" s="577"/>
      <c r="Z107" s="716"/>
      <c r="AA107" s="719"/>
      <c r="AB107" s="716"/>
      <c r="AC107" s="716"/>
      <c r="AD107" s="577"/>
      <c r="AE107" s="577"/>
      <c r="AF107" s="577"/>
      <c r="AG107" s="843"/>
      <c r="AH107" s="841"/>
      <c r="AI107" s="843"/>
      <c r="AJ107" s="560"/>
    </row>
    <row r="108" spans="1:42" s="615" customFormat="1">
      <c r="A108" s="843"/>
      <c r="D108" s="716"/>
      <c r="E108" s="716"/>
      <c r="F108" s="716"/>
      <c r="G108" s="716"/>
      <c r="H108" s="716"/>
      <c r="I108" s="716"/>
      <c r="J108" s="716"/>
      <c r="K108" s="716"/>
      <c r="L108" s="577"/>
      <c r="M108" s="716"/>
      <c r="N108" s="856"/>
      <c r="O108" s="856"/>
      <c r="P108" s="126"/>
      <c r="Q108" s="857"/>
      <c r="S108" s="843"/>
      <c r="T108" s="843"/>
      <c r="U108" s="843"/>
      <c r="V108" s="577"/>
      <c r="Z108" s="716"/>
      <c r="AA108" s="719"/>
      <c r="AB108" s="716"/>
      <c r="AC108" s="716"/>
      <c r="AD108" s="577"/>
      <c r="AE108" s="577"/>
      <c r="AF108" s="577"/>
      <c r="AG108" s="843"/>
      <c r="AH108" s="841"/>
      <c r="AI108" s="843"/>
      <c r="AJ108" s="560"/>
    </row>
    <row r="109" spans="1:42" s="615" customFormat="1">
      <c r="A109" s="843"/>
      <c r="D109" s="716"/>
      <c r="E109" s="716"/>
      <c r="F109" s="716"/>
      <c r="G109" s="716"/>
      <c r="H109" s="716"/>
      <c r="I109" s="716"/>
      <c r="J109" s="716"/>
      <c r="K109" s="716"/>
      <c r="L109" s="577"/>
      <c r="M109" s="716"/>
      <c r="N109" s="856"/>
      <c r="O109" s="856"/>
      <c r="P109" s="126"/>
      <c r="Q109" s="857"/>
      <c r="S109" s="843"/>
      <c r="T109" s="843"/>
      <c r="U109" s="843"/>
      <c r="V109" s="577"/>
      <c r="Z109" s="716"/>
      <c r="AA109" s="719"/>
      <c r="AB109" s="716"/>
      <c r="AC109" s="716"/>
      <c r="AD109" s="577"/>
      <c r="AE109" s="577"/>
      <c r="AF109" s="577"/>
      <c r="AG109" s="843"/>
      <c r="AH109" s="841"/>
      <c r="AI109" s="843"/>
      <c r="AJ109" s="560"/>
    </row>
    <row r="110" spans="1:42" s="615" customFormat="1">
      <c r="A110" s="843"/>
      <c r="D110" s="716"/>
      <c r="E110" s="716"/>
      <c r="F110" s="716"/>
      <c r="G110" s="716"/>
      <c r="H110" s="716"/>
      <c r="I110" s="716"/>
      <c r="J110" s="716"/>
      <c r="K110" s="716"/>
      <c r="L110" s="577"/>
      <c r="M110" s="716"/>
      <c r="N110" s="856"/>
      <c r="O110" s="856"/>
      <c r="P110" s="126"/>
      <c r="Q110" s="857"/>
      <c r="S110" s="843"/>
      <c r="T110" s="843"/>
      <c r="U110" s="843"/>
      <c r="V110" s="577"/>
      <c r="Z110" s="716"/>
      <c r="AA110" s="719"/>
      <c r="AB110" s="716"/>
      <c r="AC110" s="716"/>
      <c r="AD110" s="577"/>
      <c r="AE110" s="577"/>
      <c r="AF110" s="577"/>
      <c r="AG110" s="843"/>
      <c r="AH110" s="841"/>
      <c r="AI110" s="843"/>
      <c r="AJ110" s="560"/>
    </row>
    <row r="111" spans="1:42" s="615" customFormat="1">
      <c r="A111" s="843"/>
      <c r="D111" s="716"/>
      <c r="E111" s="716"/>
      <c r="F111" s="716"/>
      <c r="G111" s="716"/>
      <c r="H111" s="716"/>
      <c r="I111" s="716"/>
      <c r="J111" s="716"/>
      <c r="K111" s="716"/>
      <c r="L111" s="577"/>
      <c r="M111" s="716"/>
      <c r="N111" s="856"/>
      <c r="O111" s="856"/>
      <c r="P111" s="126"/>
      <c r="Q111" s="857"/>
      <c r="S111" s="843"/>
      <c r="T111" s="843"/>
      <c r="U111" s="843"/>
      <c r="V111" s="577"/>
      <c r="Z111" s="716"/>
      <c r="AA111" s="719"/>
      <c r="AB111" s="716"/>
      <c r="AC111" s="716"/>
      <c r="AD111" s="577"/>
      <c r="AE111" s="577"/>
      <c r="AF111" s="577"/>
      <c r="AG111" s="843"/>
      <c r="AH111" s="841"/>
      <c r="AI111" s="843"/>
      <c r="AJ111" s="560"/>
    </row>
    <row r="112" spans="1:42" s="615" customFormat="1">
      <c r="A112" s="843"/>
      <c r="D112" s="716"/>
      <c r="E112" s="716"/>
      <c r="F112" s="716"/>
      <c r="G112" s="716"/>
      <c r="H112" s="716"/>
      <c r="I112" s="716"/>
      <c r="J112" s="716"/>
      <c r="K112" s="716"/>
      <c r="L112" s="577"/>
      <c r="M112" s="716"/>
      <c r="N112" s="856"/>
      <c r="O112" s="856"/>
      <c r="P112" s="126"/>
      <c r="Q112" s="857"/>
      <c r="S112" s="843"/>
      <c r="T112" s="843"/>
      <c r="U112" s="843"/>
      <c r="V112" s="577"/>
      <c r="Z112" s="716"/>
      <c r="AA112" s="719"/>
      <c r="AB112" s="716"/>
      <c r="AC112" s="716"/>
      <c r="AD112" s="577"/>
      <c r="AE112" s="577"/>
      <c r="AF112" s="577"/>
      <c r="AG112" s="843"/>
      <c r="AH112" s="841"/>
      <c r="AI112" s="843"/>
      <c r="AJ112" s="560"/>
    </row>
    <row r="113" spans="1:36" s="615" customFormat="1">
      <c r="A113" s="843"/>
      <c r="D113" s="716"/>
      <c r="E113" s="716"/>
      <c r="F113" s="716"/>
      <c r="G113" s="716"/>
      <c r="H113" s="716"/>
      <c r="I113" s="716"/>
      <c r="J113" s="716"/>
      <c r="K113" s="716"/>
      <c r="L113" s="577"/>
      <c r="M113" s="716"/>
      <c r="N113" s="856"/>
      <c r="O113" s="856"/>
      <c r="P113" s="126"/>
      <c r="Q113" s="857"/>
      <c r="S113" s="843"/>
      <c r="T113" s="843"/>
      <c r="U113" s="843"/>
      <c r="V113" s="577"/>
      <c r="Z113" s="716"/>
      <c r="AA113" s="719"/>
      <c r="AB113" s="716"/>
      <c r="AC113" s="716"/>
      <c r="AD113" s="577"/>
      <c r="AE113" s="577"/>
      <c r="AF113" s="577"/>
      <c r="AG113" s="843"/>
      <c r="AH113" s="841"/>
      <c r="AI113" s="843"/>
      <c r="AJ113" s="560"/>
    </row>
    <row r="114" spans="1:36" s="615" customFormat="1">
      <c r="A114" s="843"/>
      <c r="D114" s="716"/>
      <c r="E114" s="716"/>
      <c r="F114" s="716"/>
      <c r="G114" s="716"/>
      <c r="H114" s="716"/>
      <c r="I114" s="716"/>
      <c r="J114" s="716"/>
      <c r="K114" s="716"/>
      <c r="L114" s="577"/>
      <c r="M114" s="716"/>
      <c r="N114" s="856"/>
      <c r="O114" s="856"/>
      <c r="P114" s="126"/>
      <c r="Q114" s="857"/>
      <c r="S114" s="843"/>
      <c r="T114" s="843"/>
      <c r="U114" s="843"/>
      <c r="V114" s="577"/>
      <c r="Z114" s="716"/>
      <c r="AA114" s="719"/>
      <c r="AB114" s="716"/>
      <c r="AC114" s="716"/>
      <c r="AD114" s="577"/>
      <c r="AE114" s="577"/>
      <c r="AF114" s="577"/>
      <c r="AG114" s="843"/>
      <c r="AH114" s="841"/>
      <c r="AI114" s="843"/>
      <c r="AJ114" s="560"/>
    </row>
    <row r="115" spans="1:36" s="615" customFormat="1">
      <c r="A115" s="843"/>
      <c r="D115" s="716"/>
      <c r="E115" s="716"/>
      <c r="F115" s="716"/>
      <c r="G115" s="716"/>
      <c r="H115" s="716"/>
      <c r="I115" s="716"/>
      <c r="J115" s="716"/>
      <c r="K115" s="716"/>
      <c r="L115" s="577"/>
      <c r="M115" s="716"/>
      <c r="N115" s="856"/>
      <c r="O115" s="856"/>
      <c r="P115" s="126"/>
      <c r="Q115" s="857"/>
      <c r="S115" s="843"/>
      <c r="T115" s="843"/>
      <c r="U115" s="843"/>
      <c r="V115" s="577"/>
      <c r="Z115" s="716"/>
      <c r="AA115" s="719"/>
      <c r="AB115" s="716"/>
      <c r="AC115" s="716"/>
      <c r="AD115" s="577"/>
      <c r="AE115" s="577"/>
      <c r="AF115" s="577"/>
      <c r="AG115" s="843"/>
      <c r="AH115" s="841"/>
      <c r="AI115" s="843"/>
      <c r="AJ115" s="560"/>
    </row>
    <row r="116" spans="1:36" s="615" customFormat="1">
      <c r="A116" s="843"/>
      <c r="D116" s="716"/>
      <c r="E116" s="716"/>
      <c r="F116" s="716"/>
      <c r="G116" s="716"/>
      <c r="H116" s="716"/>
      <c r="I116" s="716"/>
      <c r="J116" s="716"/>
      <c r="K116" s="716"/>
      <c r="L116" s="577"/>
      <c r="M116" s="716"/>
      <c r="N116" s="856"/>
      <c r="O116" s="856"/>
      <c r="P116" s="126"/>
      <c r="Q116" s="857"/>
      <c r="S116" s="843"/>
      <c r="T116" s="843"/>
      <c r="U116" s="843"/>
      <c r="V116" s="577"/>
      <c r="Z116" s="716"/>
      <c r="AA116" s="719"/>
      <c r="AB116" s="716"/>
      <c r="AC116" s="716"/>
      <c r="AD116" s="577"/>
      <c r="AE116" s="577"/>
      <c r="AF116" s="577"/>
      <c r="AG116" s="843"/>
      <c r="AH116" s="841"/>
      <c r="AI116" s="843"/>
      <c r="AJ116" s="560"/>
    </row>
    <row r="117" spans="1:36" s="615" customFormat="1">
      <c r="A117" s="843"/>
      <c r="D117" s="716"/>
      <c r="E117" s="716"/>
      <c r="F117" s="716"/>
      <c r="G117" s="716"/>
      <c r="H117" s="716"/>
      <c r="I117" s="716"/>
      <c r="J117" s="716"/>
      <c r="K117" s="716"/>
      <c r="L117" s="577"/>
      <c r="M117" s="716"/>
      <c r="N117" s="856"/>
      <c r="O117" s="856"/>
      <c r="P117" s="126"/>
      <c r="Q117" s="857"/>
      <c r="S117" s="843"/>
      <c r="T117" s="843"/>
      <c r="U117" s="843"/>
      <c r="V117" s="577"/>
      <c r="Z117" s="716"/>
      <c r="AA117" s="719"/>
      <c r="AB117" s="716"/>
      <c r="AC117" s="716"/>
      <c r="AD117" s="577"/>
      <c r="AE117" s="577"/>
      <c r="AF117" s="577"/>
      <c r="AG117" s="843"/>
      <c r="AH117" s="841"/>
      <c r="AI117" s="843"/>
      <c r="AJ117" s="560"/>
    </row>
    <row r="118" spans="1:36" s="615" customFormat="1">
      <c r="A118" s="843"/>
      <c r="D118" s="716"/>
      <c r="E118" s="716"/>
      <c r="F118" s="716"/>
      <c r="G118" s="716"/>
      <c r="H118" s="716"/>
      <c r="I118" s="716"/>
      <c r="J118" s="716"/>
      <c r="K118" s="716"/>
      <c r="L118" s="577"/>
      <c r="M118" s="716"/>
      <c r="N118" s="856"/>
      <c r="O118" s="856"/>
      <c r="P118" s="126"/>
      <c r="Q118" s="857"/>
      <c r="S118" s="843"/>
      <c r="T118" s="843"/>
      <c r="U118" s="843"/>
      <c r="V118" s="577"/>
      <c r="Z118" s="716"/>
      <c r="AA118" s="719"/>
      <c r="AB118" s="716"/>
      <c r="AC118" s="716"/>
      <c r="AD118" s="577"/>
      <c r="AE118" s="577"/>
      <c r="AF118" s="577"/>
      <c r="AG118" s="843"/>
      <c r="AH118" s="841"/>
      <c r="AI118" s="843"/>
      <c r="AJ118" s="560"/>
    </row>
    <row r="119" spans="1:36" s="615" customFormat="1">
      <c r="A119" s="843"/>
      <c r="D119" s="716"/>
      <c r="E119" s="716"/>
      <c r="F119" s="716"/>
      <c r="G119" s="716"/>
      <c r="H119" s="716"/>
      <c r="I119" s="716"/>
      <c r="J119" s="716"/>
      <c r="K119" s="716"/>
      <c r="L119" s="577"/>
      <c r="M119" s="716"/>
      <c r="N119" s="856"/>
      <c r="O119" s="856"/>
      <c r="P119" s="126"/>
      <c r="Q119" s="857"/>
      <c r="S119" s="843"/>
      <c r="T119" s="843"/>
      <c r="U119" s="843"/>
      <c r="V119" s="577"/>
      <c r="Z119" s="716"/>
      <c r="AA119" s="719"/>
      <c r="AB119" s="716"/>
      <c r="AC119" s="716"/>
      <c r="AD119" s="577"/>
      <c r="AE119" s="577"/>
      <c r="AF119" s="577"/>
      <c r="AG119" s="843"/>
      <c r="AH119" s="841"/>
      <c r="AI119" s="843"/>
      <c r="AJ119" s="560"/>
    </row>
    <row r="120" spans="1:36" s="615" customFormat="1">
      <c r="A120" s="843"/>
      <c r="D120" s="716"/>
      <c r="E120" s="716"/>
      <c r="F120" s="716"/>
      <c r="G120" s="716"/>
      <c r="H120" s="716"/>
      <c r="I120" s="716"/>
      <c r="J120" s="716"/>
      <c r="K120" s="716"/>
      <c r="L120" s="577"/>
      <c r="M120" s="716"/>
      <c r="N120" s="856"/>
      <c r="O120" s="856"/>
      <c r="P120" s="126"/>
      <c r="Q120" s="857"/>
      <c r="S120" s="843"/>
      <c r="T120" s="843"/>
      <c r="U120" s="843"/>
      <c r="V120" s="577"/>
      <c r="Z120" s="716"/>
      <c r="AA120" s="719"/>
      <c r="AB120" s="716"/>
      <c r="AC120" s="716"/>
      <c r="AD120" s="577"/>
      <c r="AE120" s="577"/>
      <c r="AF120" s="577"/>
      <c r="AG120" s="843"/>
      <c r="AH120" s="841"/>
      <c r="AI120" s="843"/>
      <c r="AJ120" s="560"/>
    </row>
    <row r="121" spans="1:36" s="615" customFormat="1">
      <c r="A121" s="843"/>
      <c r="D121" s="716"/>
      <c r="E121" s="716"/>
      <c r="F121" s="716"/>
      <c r="G121" s="716"/>
      <c r="H121" s="716"/>
      <c r="I121" s="716"/>
      <c r="J121" s="716"/>
      <c r="K121" s="716"/>
      <c r="L121" s="577"/>
      <c r="M121" s="716"/>
      <c r="N121" s="856"/>
      <c r="O121" s="856"/>
      <c r="P121" s="126"/>
      <c r="Q121" s="857"/>
      <c r="S121" s="843"/>
      <c r="T121" s="843"/>
      <c r="U121" s="843"/>
      <c r="V121" s="577"/>
      <c r="Z121" s="716"/>
      <c r="AA121" s="719"/>
      <c r="AB121" s="716"/>
      <c r="AC121" s="716"/>
      <c r="AD121" s="577"/>
      <c r="AE121" s="577"/>
      <c r="AF121" s="577"/>
      <c r="AG121" s="843"/>
      <c r="AH121" s="841"/>
      <c r="AI121" s="843"/>
      <c r="AJ121" s="560"/>
    </row>
    <row r="122" spans="1:36" s="615" customFormat="1">
      <c r="A122" s="843"/>
      <c r="D122" s="716"/>
      <c r="E122" s="716"/>
      <c r="F122" s="716"/>
      <c r="G122" s="716"/>
      <c r="H122" s="716"/>
      <c r="I122" s="716"/>
      <c r="J122" s="716"/>
      <c r="K122" s="716"/>
      <c r="L122" s="577"/>
      <c r="M122" s="716"/>
      <c r="N122" s="856"/>
      <c r="O122" s="856"/>
      <c r="P122" s="126"/>
      <c r="Q122" s="857"/>
      <c r="S122" s="843"/>
      <c r="T122" s="843"/>
      <c r="U122" s="843"/>
      <c r="V122" s="577"/>
      <c r="Z122" s="716"/>
      <c r="AA122" s="719"/>
      <c r="AB122" s="716"/>
      <c r="AC122" s="716"/>
      <c r="AD122" s="577"/>
      <c r="AE122" s="577"/>
      <c r="AF122" s="577"/>
      <c r="AG122" s="843"/>
      <c r="AH122" s="841"/>
      <c r="AI122" s="843"/>
      <c r="AJ122" s="560"/>
    </row>
    <row r="123" spans="1:36" s="615" customFormat="1">
      <c r="A123" s="843"/>
      <c r="D123" s="716"/>
      <c r="E123" s="716"/>
      <c r="F123" s="716"/>
      <c r="G123" s="716"/>
      <c r="H123" s="716"/>
      <c r="I123" s="716"/>
      <c r="J123" s="716"/>
      <c r="K123" s="716"/>
      <c r="L123" s="577"/>
      <c r="M123" s="716"/>
      <c r="N123" s="856"/>
      <c r="O123" s="856"/>
      <c r="P123" s="126"/>
      <c r="Q123" s="857"/>
      <c r="S123" s="843"/>
      <c r="T123" s="843"/>
      <c r="U123" s="843"/>
      <c r="V123" s="577"/>
      <c r="Z123" s="716"/>
      <c r="AA123" s="719"/>
      <c r="AB123" s="716"/>
      <c r="AC123" s="716"/>
      <c r="AD123" s="577"/>
      <c r="AE123" s="577"/>
      <c r="AF123" s="577"/>
      <c r="AG123" s="843"/>
      <c r="AH123" s="841"/>
      <c r="AI123" s="843"/>
      <c r="AJ123" s="560"/>
    </row>
    <row r="124" spans="1:36" s="615" customFormat="1">
      <c r="A124" s="843"/>
      <c r="D124" s="716"/>
      <c r="E124" s="716"/>
      <c r="F124" s="716"/>
      <c r="G124" s="716"/>
      <c r="H124" s="716"/>
      <c r="I124" s="716"/>
      <c r="J124" s="716"/>
      <c r="K124" s="716"/>
      <c r="L124" s="577"/>
      <c r="M124" s="716"/>
      <c r="N124" s="856"/>
      <c r="O124" s="856"/>
      <c r="P124" s="126"/>
      <c r="Q124" s="857"/>
      <c r="S124" s="843"/>
      <c r="T124" s="843"/>
      <c r="U124" s="843"/>
      <c r="V124" s="577"/>
      <c r="Z124" s="716"/>
      <c r="AA124" s="719"/>
      <c r="AB124" s="716"/>
      <c r="AC124" s="716"/>
      <c r="AD124" s="577"/>
      <c r="AE124" s="577"/>
      <c r="AF124" s="577"/>
      <c r="AG124" s="843"/>
      <c r="AH124" s="841"/>
      <c r="AI124" s="843"/>
      <c r="AJ124" s="560"/>
    </row>
    <row r="125" spans="1:36" s="615" customFormat="1">
      <c r="A125" s="843"/>
      <c r="D125" s="716"/>
      <c r="E125" s="716"/>
      <c r="F125" s="716"/>
      <c r="G125" s="716"/>
      <c r="H125" s="716"/>
      <c r="I125" s="716"/>
      <c r="J125" s="716"/>
      <c r="K125" s="716"/>
      <c r="L125" s="577"/>
      <c r="M125" s="716"/>
      <c r="N125" s="856"/>
      <c r="O125" s="856"/>
      <c r="P125" s="126"/>
      <c r="Q125" s="857"/>
      <c r="S125" s="843"/>
      <c r="T125" s="843"/>
      <c r="U125" s="843"/>
      <c r="V125" s="577"/>
      <c r="Z125" s="716"/>
      <c r="AA125" s="719"/>
      <c r="AB125" s="716"/>
      <c r="AC125" s="716"/>
      <c r="AD125" s="577"/>
      <c r="AE125" s="577"/>
      <c r="AF125" s="577"/>
      <c r="AG125" s="843"/>
      <c r="AH125" s="841"/>
      <c r="AI125" s="843"/>
      <c r="AJ125" s="560"/>
    </row>
    <row r="126" spans="1:36" s="615" customFormat="1">
      <c r="A126" s="843"/>
      <c r="D126" s="716"/>
      <c r="E126" s="716"/>
      <c r="F126" s="716"/>
      <c r="G126" s="716"/>
      <c r="H126" s="716"/>
      <c r="I126" s="716"/>
      <c r="J126" s="716"/>
      <c r="K126" s="716"/>
      <c r="L126" s="577"/>
      <c r="M126" s="716"/>
      <c r="N126" s="856"/>
      <c r="O126" s="856"/>
      <c r="P126" s="126"/>
      <c r="Q126" s="857"/>
      <c r="S126" s="843"/>
      <c r="T126" s="843"/>
      <c r="U126" s="843"/>
      <c r="V126" s="577"/>
      <c r="Z126" s="716"/>
      <c r="AA126" s="719"/>
      <c r="AB126" s="716"/>
      <c r="AC126" s="716"/>
      <c r="AD126" s="577"/>
      <c r="AE126" s="577"/>
      <c r="AF126" s="577"/>
      <c r="AG126" s="843"/>
      <c r="AH126" s="841"/>
      <c r="AI126" s="843"/>
      <c r="AJ126" s="560"/>
    </row>
    <row r="127" spans="1:36" s="615" customFormat="1">
      <c r="A127" s="843"/>
      <c r="D127" s="716"/>
      <c r="E127" s="716"/>
      <c r="F127" s="716"/>
      <c r="G127" s="716"/>
      <c r="H127" s="716"/>
      <c r="I127" s="716"/>
      <c r="J127" s="716"/>
      <c r="K127" s="716"/>
      <c r="L127" s="577"/>
      <c r="M127" s="716"/>
      <c r="N127" s="856"/>
      <c r="O127" s="856"/>
      <c r="P127" s="126"/>
      <c r="Q127" s="857"/>
      <c r="S127" s="843"/>
      <c r="T127" s="843"/>
      <c r="U127" s="843"/>
      <c r="V127" s="577"/>
      <c r="Z127" s="716"/>
      <c r="AA127" s="719"/>
      <c r="AB127" s="716"/>
      <c r="AC127" s="716"/>
      <c r="AD127" s="577"/>
      <c r="AE127" s="577"/>
      <c r="AF127" s="577"/>
      <c r="AG127" s="843"/>
      <c r="AH127" s="841"/>
      <c r="AI127" s="843"/>
      <c r="AJ127" s="560"/>
    </row>
    <row r="128" spans="1:36" s="615" customFormat="1">
      <c r="A128" s="843"/>
      <c r="D128" s="716"/>
      <c r="E128" s="716"/>
      <c r="F128" s="716"/>
      <c r="G128" s="716"/>
      <c r="H128" s="716"/>
      <c r="I128" s="716"/>
      <c r="J128" s="716"/>
      <c r="K128" s="716"/>
      <c r="L128" s="577"/>
      <c r="M128" s="716"/>
      <c r="N128" s="856"/>
      <c r="O128" s="856"/>
      <c r="P128" s="126"/>
      <c r="Q128" s="857"/>
      <c r="S128" s="843"/>
      <c r="T128" s="843"/>
      <c r="U128" s="843"/>
      <c r="V128" s="577"/>
      <c r="Z128" s="716"/>
      <c r="AA128" s="719"/>
      <c r="AB128" s="716"/>
      <c r="AC128" s="716"/>
      <c r="AD128" s="577"/>
      <c r="AE128" s="577"/>
      <c r="AF128" s="577"/>
      <c r="AG128" s="843"/>
      <c r="AH128" s="841"/>
      <c r="AI128" s="843"/>
      <c r="AJ128" s="560"/>
    </row>
    <row r="129" spans="1:36" s="615" customFormat="1">
      <c r="A129" s="843"/>
      <c r="D129" s="716"/>
      <c r="E129" s="716"/>
      <c r="F129" s="716"/>
      <c r="G129" s="716"/>
      <c r="H129" s="716"/>
      <c r="I129" s="716"/>
      <c r="J129" s="716"/>
      <c r="K129" s="716"/>
      <c r="L129" s="577"/>
      <c r="M129" s="716"/>
      <c r="N129" s="856"/>
      <c r="O129" s="856"/>
      <c r="P129" s="126"/>
      <c r="Q129" s="857"/>
      <c r="S129" s="843"/>
      <c r="T129" s="843"/>
      <c r="U129" s="843"/>
      <c r="V129" s="577"/>
      <c r="Z129" s="716"/>
      <c r="AA129" s="719"/>
      <c r="AB129" s="716"/>
      <c r="AC129" s="716"/>
      <c r="AD129" s="577"/>
      <c r="AE129" s="577"/>
      <c r="AF129" s="577"/>
      <c r="AG129" s="843"/>
      <c r="AH129" s="841"/>
      <c r="AI129" s="843"/>
      <c r="AJ129" s="560"/>
    </row>
    <row r="130" spans="1:36" s="615" customFormat="1">
      <c r="A130" s="843"/>
      <c r="D130" s="716"/>
      <c r="E130" s="716"/>
      <c r="F130" s="716"/>
      <c r="G130" s="716"/>
      <c r="H130" s="716"/>
      <c r="I130" s="716"/>
      <c r="J130" s="716"/>
      <c r="K130" s="716"/>
      <c r="L130" s="577"/>
      <c r="M130" s="716"/>
      <c r="N130" s="856"/>
      <c r="O130" s="856"/>
      <c r="P130" s="126"/>
      <c r="Q130" s="857"/>
      <c r="S130" s="843"/>
      <c r="T130" s="843"/>
      <c r="U130" s="843"/>
      <c r="V130" s="577"/>
      <c r="Z130" s="716"/>
      <c r="AA130" s="719"/>
      <c r="AB130" s="716"/>
      <c r="AC130" s="716"/>
      <c r="AD130" s="577"/>
      <c r="AE130" s="577"/>
      <c r="AF130" s="577"/>
      <c r="AG130" s="843"/>
      <c r="AH130" s="841"/>
      <c r="AI130" s="843"/>
      <c r="AJ130" s="560"/>
    </row>
    <row r="131" spans="1:36" s="615" customFormat="1">
      <c r="A131" s="843"/>
      <c r="D131" s="716"/>
      <c r="E131" s="716"/>
      <c r="F131" s="716"/>
      <c r="G131" s="716"/>
      <c r="H131" s="716"/>
      <c r="I131" s="716"/>
      <c r="J131" s="716"/>
      <c r="K131" s="716"/>
      <c r="L131" s="577"/>
      <c r="M131" s="716"/>
      <c r="N131" s="856"/>
      <c r="O131" s="856"/>
      <c r="P131" s="126"/>
      <c r="Q131" s="857"/>
      <c r="S131" s="843"/>
      <c r="T131" s="843"/>
      <c r="U131" s="843"/>
      <c r="V131" s="577"/>
      <c r="Z131" s="716"/>
      <c r="AA131" s="719"/>
      <c r="AB131" s="716"/>
      <c r="AC131" s="716"/>
      <c r="AD131" s="577"/>
      <c r="AE131" s="577"/>
      <c r="AF131" s="577"/>
      <c r="AG131" s="843"/>
      <c r="AH131" s="841"/>
      <c r="AI131" s="843"/>
      <c r="AJ131" s="560"/>
    </row>
    <row r="132" spans="1:36" s="615" customFormat="1">
      <c r="A132" s="843"/>
      <c r="D132" s="716"/>
      <c r="E132" s="716"/>
      <c r="F132" s="716"/>
      <c r="G132" s="716"/>
      <c r="H132" s="716"/>
      <c r="I132" s="716"/>
      <c r="J132" s="716"/>
      <c r="K132" s="716"/>
      <c r="L132" s="577"/>
      <c r="M132" s="716"/>
      <c r="N132" s="856"/>
      <c r="O132" s="856"/>
      <c r="P132" s="126"/>
      <c r="Q132" s="857"/>
      <c r="S132" s="843"/>
      <c r="T132" s="843"/>
      <c r="U132" s="843"/>
      <c r="V132" s="577"/>
      <c r="Z132" s="716"/>
      <c r="AA132" s="719"/>
      <c r="AB132" s="716"/>
      <c r="AC132" s="716"/>
      <c r="AD132" s="577"/>
      <c r="AE132" s="577"/>
      <c r="AF132" s="577"/>
      <c r="AG132" s="843"/>
      <c r="AH132" s="841"/>
      <c r="AI132" s="843"/>
      <c r="AJ132" s="560"/>
    </row>
    <row r="133" spans="1:36" s="615" customFormat="1">
      <c r="A133" s="843"/>
      <c r="D133" s="716"/>
      <c r="E133" s="716"/>
      <c r="F133" s="716"/>
      <c r="G133" s="716"/>
      <c r="H133" s="716"/>
      <c r="I133" s="716"/>
      <c r="J133" s="716"/>
      <c r="K133" s="716"/>
      <c r="L133" s="577"/>
      <c r="M133" s="716"/>
      <c r="N133" s="856"/>
      <c r="O133" s="856"/>
      <c r="P133" s="126"/>
      <c r="Q133" s="857"/>
      <c r="S133" s="843"/>
      <c r="T133" s="843"/>
      <c r="U133" s="843"/>
      <c r="V133" s="577"/>
      <c r="Z133" s="716"/>
      <c r="AA133" s="719"/>
      <c r="AB133" s="716"/>
      <c r="AC133" s="716"/>
      <c r="AD133" s="577"/>
      <c r="AE133" s="577"/>
      <c r="AF133" s="577"/>
      <c r="AG133" s="843"/>
      <c r="AH133" s="841"/>
      <c r="AI133" s="843"/>
      <c r="AJ133" s="560"/>
    </row>
    <row r="134" spans="1:36" s="615" customFormat="1">
      <c r="A134" s="843"/>
      <c r="D134" s="716"/>
      <c r="E134" s="716"/>
      <c r="F134" s="716"/>
      <c r="G134" s="716"/>
      <c r="H134" s="716"/>
      <c r="I134" s="716"/>
      <c r="J134" s="716"/>
      <c r="K134" s="716"/>
      <c r="L134" s="577"/>
      <c r="M134" s="716"/>
      <c r="N134" s="856"/>
      <c r="O134" s="856"/>
      <c r="P134" s="126"/>
      <c r="Q134" s="857"/>
      <c r="S134" s="843"/>
      <c r="T134" s="843"/>
      <c r="U134" s="843"/>
      <c r="V134" s="577"/>
      <c r="Z134" s="716"/>
      <c r="AA134" s="719"/>
      <c r="AB134" s="716"/>
      <c r="AC134" s="716"/>
      <c r="AD134" s="577"/>
      <c r="AE134" s="577"/>
      <c r="AF134" s="577"/>
      <c r="AG134" s="843"/>
      <c r="AH134" s="841"/>
      <c r="AI134" s="843"/>
      <c r="AJ134" s="560"/>
    </row>
    <row r="135" spans="1:36" s="615" customFormat="1">
      <c r="A135" s="843"/>
      <c r="D135" s="716"/>
      <c r="E135" s="716"/>
      <c r="F135" s="716"/>
      <c r="G135" s="716"/>
      <c r="H135" s="716"/>
      <c r="I135" s="716"/>
      <c r="J135" s="716"/>
      <c r="K135" s="716"/>
      <c r="L135" s="577"/>
      <c r="M135" s="716"/>
      <c r="N135" s="856"/>
      <c r="O135" s="856"/>
      <c r="P135" s="126"/>
      <c r="Q135" s="857"/>
      <c r="S135" s="843"/>
      <c r="T135" s="843"/>
      <c r="U135" s="843"/>
      <c r="V135" s="577"/>
      <c r="Z135" s="716"/>
      <c r="AA135" s="719"/>
      <c r="AB135" s="716"/>
      <c r="AC135" s="716"/>
      <c r="AD135" s="577"/>
      <c r="AE135" s="577"/>
      <c r="AF135" s="577"/>
      <c r="AG135" s="843"/>
      <c r="AH135" s="841"/>
      <c r="AI135" s="843"/>
      <c r="AJ135" s="560"/>
    </row>
    <row r="136" spans="1:36" s="615" customFormat="1">
      <c r="A136" s="843"/>
      <c r="D136" s="716"/>
      <c r="E136" s="716"/>
      <c r="F136" s="716"/>
      <c r="G136" s="716"/>
      <c r="H136" s="716"/>
      <c r="I136" s="716"/>
      <c r="J136" s="716"/>
      <c r="K136" s="716"/>
      <c r="L136" s="577"/>
      <c r="M136" s="716"/>
      <c r="N136" s="856"/>
      <c r="O136" s="856"/>
      <c r="P136" s="126"/>
      <c r="Q136" s="857"/>
      <c r="S136" s="843"/>
      <c r="T136" s="843"/>
      <c r="U136" s="843"/>
      <c r="V136" s="577"/>
      <c r="Z136" s="716"/>
      <c r="AA136" s="719"/>
      <c r="AB136" s="716"/>
      <c r="AC136" s="716"/>
      <c r="AD136" s="577"/>
      <c r="AE136" s="577"/>
      <c r="AF136" s="577"/>
      <c r="AG136" s="843"/>
      <c r="AH136" s="841"/>
      <c r="AI136" s="843"/>
      <c r="AJ136" s="560"/>
    </row>
    <row r="137" spans="1:36" s="615" customFormat="1">
      <c r="A137" s="843"/>
      <c r="D137" s="716"/>
      <c r="E137" s="716"/>
      <c r="F137" s="716"/>
      <c r="G137" s="716"/>
      <c r="H137" s="716"/>
      <c r="I137" s="716"/>
      <c r="J137" s="716"/>
      <c r="K137" s="716"/>
      <c r="L137" s="577"/>
      <c r="M137" s="716"/>
      <c r="N137" s="856"/>
      <c r="O137" s="856"/>
      <c r="P137" s="126"/>
      <c r="Q137" s="857"/>
      <c r="S137" s="843"/>
      <c r="T137" s="843"/>
      <c r="U137" s="843"/>
      <c r="V137" s="577"/>
      <c r="Z137" s="716"/>
      <c r="AA137" s="719"/>
      <c r="AB137" s="716"/>
      <c r="AC137" s="716"/>
      <c r="AD137" s="577"/>
      <c r="AE137" s="577"/>
      <c r="AF137" s="577"/>
      <c r="AG137" s="843"/>
      <c r="AH137" s="841"/>
      <c r="AI137" s="843"/>
      <c r="AJ137" s="560"/>
    </row>
    <row r="138" spans="1:36" s="615" customFormat="1">
      <c r="A138" s="843"/>
      <c r="D138" s="716"/>
      <c r="E138" s="716"/>
      <c r="F138" s="716"/>
      <c r="G138" s="716"/>
      <c r="H138" s="716"/>
      <c r="I138" s="716"/>
      <c r="J138" s="716"/>
      <c r="K138" s="716"/>
      <c r="L138" s="577"/>
      <c r="M138" s="716"/>
      <c r="N138" s="856"/>
      <c r="O138" s="856"/>
      <c r="P138" s="126"/>
      <c r="Q138" s="857"/>
      <c r="S138" s="843"/>
      <c r="T138" s="843"/>
      <c r="U138" s="843"/>
      <c r="V138" s="577"/>
      <c r="Z138" s="716"/>
      <c r="AA138" s="719"/>
      <c r="AB138" s="716"/>
      <c r="AC138" s="716"/>
      <c r="AD138" s="577"/>
      <c r="AE138" s="577"/>
      <c r="AF138" s="577"/>
      <c r="AG138" s="843"/>
      <c r="AH138" s="841"/>
      <c r="AI138" s="843"/>
      <c r="AJ138" s="560"/>
    </row>
    <row r="139" spans="1:36" s="615" customFormat="1">
      <c r="A139" s="843"/>
      <c r="D139" s="716"/>
      <c r="E139" s="716"/>
      <c r="F139" s="716"/>
      <c r="G139" s="716"/>
      <c r="H139" s="716"/>
      <c r="I139" s="716"/>
      <c r="J139" s="716"/>
      <c r="K139" s="716"/>
      <c r="L139" s="577"/>
      <c r="M139" s="716"/>
      <c r="N139" s="856"/>
      <c r="O139" s="856"/>
      <c r="P139" s="126"/>
      <c r="Q139" s="857"/>
      <c r="S139" s="843"/>
      <c r="T139" s="843"/>
      <c r="U139" s="843"/>
      <c r="V139" s="577"/>
      <c r="Z139" s="716"/>
      <c r="AA139" s="719"/>
      <c r="AB139" s="716"/>
      <c r="AC139" s="716"/>
      <c r="AD139" s="577"/>
      <c r="AE139" s="577"/>
      <c r="AF139" s="577"/>
      <c r="AG139" s="843"/>
      <c r="AH139" s="841"/>
      <c r="AI139" s="843"/>
      <c r="AJ139" s="560"/>
    </row>
    <row r="140" spans="1:36" s="615" customFormat="1">
      <c r="A140" s="843"/>
      <c r="D140" s="716"/>
      <c r="E140" s="716"/>
      <c r="F140" s="716"/>
      <c r="G140" s="716"/>
      <c r="H140" s="716"/>
      <c r="I140" s="716"/>
      <c r="J140" s="716"/>
      <c r="K140" s="716"/>
      <c r="L140" s="577"/>
      <c r="M140" s="716"/>
      <c r="N140" s="856"/>
      <c r="O140" s="856"/>
      <c r="P140" s="126"/>
      <c r="Q140" s="857"/>
      <c r="S140" s="843"/>
      <c r="T140" s="843"/>
      <c r="U140" s="843"/>
      <c r="V140" s="577"/>
      <c r="Z140" s="716"/>
      <c r="AA140" s="719"/>
      <c r="AB140" s="716"/>
      <c r="AC140" s="716"/>
      <c r="AD140" s="577"/>
      <c r="AE140" s="577"/>
      <c r="AF140" s="577"/>
      <c r="AG140" s="843"/>
      <c r="AH140" s="841"/>
      <c r="AI140" s="843"/>
      <c r="AJ140" s="560"/>
    </row>
    <row r="141" spans="1:36" s="615" customFormat="1">
      <c r="A141" s="843"/>
      <c r="D141" s="716"/>
      <c r="E141" s="716"/>
      <c r="F141" s="716"/>
      <c r="G141" s="716"/>
      <c r="H141" s="716"/>
      <c r="I141" s="716"/>
      <c r="J141" s="716"/>
      <c r="K141" s="716"/>
      <c r="L141" s="577"/>
      <c r="M141" s="716"/>
      <c r="N141" s="856"/>
      <c r="O141" s="856"/>
      <c r="P141" s="126"/>
      <c r="Q141" s="857"/>
      <c r="S141" s="843"/>
      <c r="T141" s="843"/>
      <c r="U141" s="843"/>
      <c r="V141" s="577"/>
      <c r="Z141" s="716"/>
      <c r="AA141" s="719"/>
      <c r="AB141" s="716"/>
      <c r="AC141" s="716"/>
      <c r="AD141" s="577"/>
      <c r="AE141" s="577"/>
      <c r="AF141" s="577"/>
      <c r="AG141" s="843"/>
      <c r="AH141" s="841"/>
      <c r="AI141" s="843"/>
      <c r="AJ141" s="560"/>
    </row>
    <row r="142" spans="1:36" s="615" customFormat="1">
      <c r="A142" s="843"/>
      <c r="D142" s="716"/>
      <c r="E142" s="716"/>
      <c r="F142" s="716"/>
      <c r="G142" s="716"/>
      <c r="H142" s="716"/>
      <c r="I142" s="716"/>
      <c r="J142" s="716"/>
      <c r="K142" s="716"/>
      <c r="L142" s="577"/>
      <c r="M142" s="716"/>
      <c r="N142" s="856"/>
      <c r="O142" s="856"/>
      <c r="P142" s="126"/>
      <c r="Q142" s="857"/>
      <c r="S142" s="843"/>
      <c r="T142" s="843"/>
      <c r="U142" s="843"/>
      <c r="V142" s="577"/>
      <c r="Z142" s="716"/>
      <c r="AA142" s="719"/>
      <c r="AB142" s="716"/>
      <c r="AC142" s="716"/>
      <c r="AD142" s="577"/>
      <c r="AE142" s="577"/>
      <c r="AF142" s="577"/>
      <c r="AG142" s="843"/>
      <c r="AH142" s="841"/>
      <c r="AI142" s="843"/>
      <c r="AJ142" s="560"/>
    </row>
    <row r="143" spans="1:36" s="615" customFormat="1">
      <c r="A143" s="843"/>
      <c r="D143" s="716"/>
      <c r="E143" s="716"/>
      <c r="F143" s="716"/>
      <c r="G143" s="716"/>
      <c r="H143" s="716"/>
      <c r="I143" s="716"/>
      <c r="J143" s="716"/>
      <c r="K143" s="716"/>
      <c r="L143" s="577"/>
      <c r="M143" s="716"/>
      <c r="N143" s="856"/>
      <c r="O143" s="856"/>
      <c r="P143" s="126"/>
      <c r="Q143" s="857"/>
      <c r="S143" s="843"/>
      <c r="T143" s="843"/>
      <c r="U143" s="843"/>
      <c r="V143" s="577"/>
      <c r="Z143" s="716"/>
      <c r="AA143" s="719"/>
      <c r="AB143" s="716"/>
      <c r="AC143" s="716"/>
      <c r="AD143" s="577"/>
      <c r="AE143" s="577"/>
      <c r="AF143" s="577"/>
      <c r="AG143" s="843"/>
      <c r="AH143" s="841"/>
      <c r="AI143" s="843"/>
      <c r="AJ143" s="560"/>
    </row>
    <row r="144" spans="1:36" s="615" customFormat="1">
      <c r="A144" s="843"/>
      <c r="D144" s="716"/>
      <c r="E144" s="716"/>
      <c r="F144" s="716"/>
      <c r="G144" s="716"/>
      <c r="H144" s="716"/>
      <c r="I144" s="716"/>
      <c r="J144" s="716"/>
      <c r="K144" s="716"/>
      <c r="L144" s="577"/>
      <c r="M144" s="716"/>
      <c r="N144" s="856"/>
      <c r="O144" s="856"/>
      <c r="P144" s="126"/>
      <c r="Q144" s="857"/>
      <c r="S144" s="843"/>
      <c r="T144" s="843"/>
      <c r="U144" s="843"/>
      <c r="V144" s="577"/>
      <c r="Z144" s="716"/>
      <c r="AA144" s="719"/>
      <c r="AB144" s="716"/>
      <c r="AC144" s="716"/>
      <c r="AD144" s="577"/>
      <c r="AE144" s="577"/>
      <c r="AF144" s="577"/>
      <c r="AG144" s="843"/>
      <c r="AH144" s="841"/>
      <c r="AI144" s="843"/>
      <c r="AJ144" s="560"/>
    </row>
    <row r="145" spans="1:36" s="615" customFormat="1">
      <c r="A145" s="843"/>
      <c r="D145" s="716"/>
      <c r="E145" s="716"/>
      <c r="F145" s="716"/>
      <c r="G145" s="716"/>
      <c r="H145" s="716"/>
      <c r="I145" s="716"/>
      <c r="J145" s="716"/>
      <c r="K145" s="716"/>
      <c r="L145" s="577"/>
      <c r="M145" s="716"/>
      <c r="N145" s="856"/>
      <c r="O145" s="856"/>
      <c r="P145" s="126"/>
      <c r="Q145" s="857"/>
      <c r="S145" s="843"/>
      <c r="T145" s="843"/>
      <c r="U145" s="843"/>
      <c r="V145" s="577"/>
      <c r="Z145" s="716"/>
      <c r="AA145" s="719"/>
      <c r="AB145" s="716"/>
      <c r="AC145" s="716"/>
      <c r="AD145" s="577"/>
      <c r="AE145" s="577"/>
      <c r="AF145" s="577"/>
      <c r="AG145" s="843"/>
      <c r="AH145" s="841"/>
      <c r="AI145" s="843"/>
      <c r="AJ145" s="560"/>
    </row>
    <row r="146" spans="1:36" s="615" customFormat="1">
      <c r="A146" s="843"/>
      <c r="D146" s="716"/>
      <c r="E146" s="716"/>
      <c r="F146" s="716"/>
      <c r="G146" s="716"/>
      <c r="H146" s="716"/>
      <c r="I146" s="716"/>
      <c r="J146" s="716"/>
      <c r="K146" s="716"/>
      <c r="L146" s="577"/>
      <c r="M146" s="716"/>
      <c r="N146" s="856"/>
      <c r="O146" s="856"/>
      <c r="P146" s="126"/>
      <c r="Q146" s="857"/>
      <c r="S146" s="843"/>
      <c r="T146" s="843"/>
      <c r="U146" s="843"/>
      <c r="V146" s="577"/>
      <c r="Z146" s="716"/>
      <c r="AA146" s="719"/>
      <c r="AB146" s="716"/>
      <c r="AC146" s="716"/>
      <c r="AD146" s="577"/>
      <c r="AE146" s="577"/>
      <c r="AF146" s="577"/>
      <c r="AG146" s="843"/>
      <c r="AH146" s="841"/>
      <c r="AI146" s="843"/>
      <c r="AJ146" s="560"/>
    </row>
    <row r="147" spans="1:36" s="615" customFormat="1">
      <c r="A147" s="843"/>
      <c r="D147" s="716"/>
      <c r="E147" s="716"/>
      <c r="F147" s="716"/>
      <c r="G147" s="716"/>
      <c r="H147" s="716"/>
      <c r="I147" s="716"/>
      <c r="J147" s="716"/>
      <c r="K147" s="716"/>
      <c r="L147" s="577"/>
      <c r="M147" s="716"/>
      <c r="N147" s="856"/>
      <c r="O147" s="856"/>
      <c r="P147" s="126"/>
      <c r="Q147" s="857"/>
      <c r="S147" s="843"/>
      <c r="T147" s="843"/>
      <c r="U147" s="843"/>
      <c r="V147" s="577"/>
      <c r="Z147" s="716"/>
      <c r="AA147" s="719"/>
      <c r="AB147" s="716"/>
      <c r="AC147" s="716"/>
      <c r="AD147" s="577"/>
      <c r="AE147" s="577"/>
      <c r="AF147" s="577"/>
      <c r="AG147" s="843"/>
      <c r="AH147" s="841"/>
      <c r="AI147" s="843"/>
      <c r="AJ147" s="560"/>
    </row>
    <row r="148" spans="1:36" s="615" customFormat="1">
      <c r="A148" s="843"/>
      <c r="D148" s="716"/>
      <c r="E148" s="716"/>
      <c r="F148" s="716"/>
      <c r="G148" s="716"/>
      <c r="H148" s="716"/>
      <c r="I148" s="716"/>
      <c r="J148" s="716"/>
      <c r="K148" s="716"/>
      <c r="L148" s="577"/>
      <c r="M148" s="716"/>
      <c r="N148" s="856"/>
      <c r="O148" s="856"/>
      <c r="P148" s="126"/>
      <c r="Q148" s="857"/>
      <c r="S148" s="843"/>
      <c r="T148" s="843"/>
      <c r="U148" s="843"/>
      <c r="V148" s="577"/>
      <c r="Z148" s="716"/>
      <c r="AA148" s="719"/>
      <c r="AB148" s="716"/>
      <c r="AC148" s="716"/>
      <c r="AD148" s="577"/>
      <c r="AE148" s="577"/>
      <c r="AF148" s="577"/>
      <c r="AG148" s="843"/>
      <c r="AH148" s="841"/>
      <c r="AI148" s="843"/>
      <c r="AJ148" s="560"/>
    </row>
    <row r="149" spans="1:36" s="615" customFormat="1">
      <c r="A149" s="843"/>
      <c r="D149" s="716"/>
      <c r="E149" s="716"/>
      <c r="F149" s="716"/>
      <c r="G149" s="716"/>
      <c r="H149" s="716"/>
      <c r="I149" s="716"/>
      <c r="J149" s="716"/>
      <c r="K149" s="716"/>
      <c r="L149" s="577"/>
      <c r="M149" s="716"/>
      <c r="N149" s="856"/>
      <c r="O149" s="856"/>
      <c r="P149" s="126"/>
      <c r="Q149" s="857"/>
      <c r="S149" s="843"/>
      <c r="T149" s="843"/>
      <c r="U149" s="843"/>
      <c r="V149" s="577"/>
      <c r="Z149" s="716"/>
      <c r="AA149" s="719"/>
      <c r="AB149" s="716"/>
      <c r="AC149" s="716"/>
      <c r="AD149" s="577"/>
      <c r="AE149" s="577"/>
      <c r="AF149" s="577"/>
      <c r="AG149" s="843"/>
      <c r="AH149" s="841"/>
      <c r="AI149" s="843"/>
      <c r="AJ149" s="560"/>
    </row>
    <row r="150" spans="1:36" s="615" customFormat="1">
      <c r="A150" s="843"/>
      <c r="D150" s="716"/>
      <c r="E150" s="716"/>
      <c r="F150" s="716"/>
      <c r="G150" s="716"/>
      <c r="H150" s="716"/>
      <c r="I150" s="716"/>
      <c r="J150" s="716"/>
      <c r="K150" s="716"/>
      <c r="L150" s="577"/>
      <c r="M150" s="716"/>
      <c r="N150" s="856"/>
      <c r="O150" s="856"/>
      <c r="P150" s="126"/>
      <c r="Q150" s="857"/>
      <c r="S150" s="843"/>
      <c r="T150" s="843"/>
      <c r="U150" s="843"/>
      <c r="V150" s="577"/>
      <c r="Z150" s="716"/>
      <c r="AA150" s="719"/>
      <c r="AB150" s="716"/>
      <c r="AC150" s="716"/>
      <c r="AD150" s="577"/>
      <c r="AE150" s="577"/>
      <c r="AF150" s="577"/>
      <c r="AG150" s="843"/>
      <c r="AH150" s="841"/>
      <c r="AI150" s="843"/>
      <c r="AJ150" s="560"/>
    </row>
    <row r="151" spans="1:36" s="615" customFormat="1">
      <c r="A151" s="843"/>
      <c r="D151" s="716"/>
      <c r="E151" s="716"/>
      <c r="F151" s="716"/>
      <c r="G151" s="716"/>
      <c r="H151" s="716"/>
      <c r="I151" s="716"/>
      <c r="J151" s="716"/>
      <c r="K151" s="716"/>
      <c r="L151" s="577"/>
      <c r="M151" s="716"/>
      <c r="N151" s="856"/>
      <c r="O151" s="856"/>
      <c r="P151" s="126"/>
      <c r="Q151" s="857"/>
      <c r="S151" s="843"/>
      <c r="T151" s="843"/>
      <c r="U151" s="843"/>
      <c r="V151" s="577"/>
      <c r="Z151" s="716"/>
      <c r="AA151" s="719"/>
      <c r="AB151" s="716"/>
      <c r="AC151" s="716"/>
      <c r="AD151" s="577"/>
      <c r="AE151" s="577"/>
      <c r="AF151" s="577"/>
      <c r="AG151" s="843"/>
      <c r="AH151" s="841"/>
      <c r="AI151" s="843"/>
      <c r="AJ151" s="560"/>
    </row>
    <row r="152" spans="1:36" s="615" customFormat="1">
      <c r="A152" s="843"/>
      <c r="D152" s="716"/>
      <c r="E152" s="716"/>
      <c r="F152" s="716"/>
      <c r="G152" s="716"/>
      <c r="H152" s="716"/>
      <c r="I152" s="716"/>
      <c r="J152" s="716"/>
      <c r="K152" s="716"/>
      <c r="L152" s="577"/>
      <c r="M152" s="716"/>
      <c r="N152" s="856"/>
      <c r="O152" s="856"/>
      <c r="P152" s="126"/>
      <c r="Q152" s="857"/>
      <c r="S152" s="843"/>
      <c r="T152" s="843"/>
      <c r="U152" s="843"/>
      <c r="V152" s="577"/>
      <c r="Z152" s="716"/>
      <c r="AA152" s="719"/>
      <c r="AB152" s="716"/>
      <c r="AC152" s="716"/>
      <c r="AD152" s="577"/>
      <c r="AE152" s="577"/>
      <c r="AF152" s="577"/>
      <c r="AG152" s="843"/>
      <c r="AH152" s="841"/>
      <c r="AI152" s="843"/>
      <c r="AJ152" s="560"/>
    </row>
    <row r="153" spans="1:36" s="615" customFormat="1">
      <c r="A153" s="843"/>
      <c r="D153" s="716"/>
      <c r="E153" s="716"/>
      <c r="F153" s="716"/>
      <c r="G153" s="716"/>
      <c r="H153" s="716"/>
      <c r="I153" s="716"/>
      <c r="J153" s="716"/>
      <c r="K153" s="716"/>
      <c r="L153" s="577"/>
      <c r="M153" s="716"/>
      <c r="N153" s="856"/>
      <c r="O153" s="856"/>
      <c r="P153" s="126"/>
      <c r="Q153" s="857"/>
      <c r="S153" s="843"/>
      <c r="T153" s="843"/>
      <c r="U153" s="843"/>
      <c r="V153" s="577"/>
      <c r="Z153" s="716"/>
      <c r="AA153" s="719"/>
      <c r="AB153" s="716"/>
      <c r="AC153" s="716"/>
      <c r="AD153" s="577"/>
      <c r="AE153" s="577"/>
      <c r="AF153" s="577"/>
      <c r="AG153" s="843"/>
      <c r="AH153" s="841"/>
      <c r="AI153" s="843"/>
      <c r="AJ153" s="560"/>
    </row>
    <row r="154" spans="1:36" s="615" customFormat="1">
      <c r="A154" s="843"/>
      <c r="D154" s="716"/>
      <c r="E154" s="716"/>
      <c r="F154" s="716"/>
      <c r="G154" s="716"/>
      <c r="H154" s="716"/>
      <c r="I154" s="716"/>
      <c r="J154" s="716"/>
      <c r="K154" s="716"/>
      <c r="L154" s="577"/>
      <c r="M154" s="716"/>
      <c r="N154" s="856"/>
      <c r="O154" s="856"/>
      <c r="P154" s="126"/>
      <c r="Q154" s="857"/>
      <c r="S154" s="843"/>
      <c r="T154" s="843"/>
      <c r="U154" s="843"/>
      <c r="V154" s="577"/>
      <c r="Z154" s="716"/>
      <c r="AA154" s="719"/>
      <c r="AB154" s="716"/>
      <c r="AC154" s="716"/>
      <c r="AD154" s="577"/>
      <c r="AE154" s="577"/>
      <c r="AF154" s="577"/>
      <c r="AG154" s="843"/>
      <c r="AH154" s="841"/>
      <c r="AI154" s="843"/>
      <c r="AJ154" s="560"/>
    </row>
    <row r="155" spans="1:36" s="615" customFormat="1">
      <c r="A155" s="843"/>
      <c r="D155" s="716"/>
      <c r="E155" s="716"/>
      <c r="F155" s="716"/>
      <c r="G155" s="716"/>
      <c r="H155" s="716"/>
      <c r="I155" s="716"/>
      <c r="J155" s="716"/>
      <c r="K155" s="716"/>
      <c r="L155" s="577"/>
      <c r="M155" s="716"/>
      <c r="N155" s="856"/>
      <c r="O155" s="856"/>
      <c r="P155" s="126"/>
      <c r="Q155" s="857"/>
      <c r="S155" s="843"/>
      <c r="T155" s="843"/>
      <c r="U155" s="843"/>
      <c r="V155" s="577"/>
      <c r="Z155" s="716"/>
      <c r="AA155" s="719"/>
      <c r="AB155" s="716"/>
      <c r="AC155" s="716"/>
      <c r="AD155" s="577"/>
      <c r="AE155" s="577"/>
      <c r="AF155" s="577"/>
      <c r="AG155" s="843"/>
      <c r="AH155" s="841"/>
      <c r="AI155" s="843"/>
      <c r="AJ155" s="560"/>
    </row>
    <row r="156" spans="1:36" s="615" customFormat="1">
      <c r="A156" s="843"/>
      <c r="D156" s="716"/>
      <c r="E156" s="716"/>
      <c r="F156" s="716"/>
      <c r="G156" s="716"/>
      <c r="H156" s="716"/>
      <c r="I156" s="716"/>
      <c r="J156" s="716"/>
      <c r="K156" s="716"/>
      <c r="L156" s="577"/>
      <c r="M156" s="716"/>
      <c r="N156" s="856"/>
      <c r="O156" s="856"/>
      <c r="P156" s="126"/>
      <c r="Q156" s="857"/>
      <c r="S156" s="843"/>
      <c r="T156" s="843"/>
      <c r="U156" s="843"/>
      <c r="V156" s="577"/>
      <c r="Z156" s="716"/>
      <c r="AA156" s="719"/>
      <c r="AB156" s="716"/>
      <c r="AC156" s="716"/>
      <c r="AD156" s="577"/>
      <c r="AE156" s="577"/>
      <c r="AF156" s="577"/>
      <c r="AG156" s="843"/>
      <c r="AH156" s="841"/>
      <c r="AI156" s="843"/>
      <c r="AJ156" s="560"/>
    </row>
    <row r="157" spans="1:36" s="615" customFormat="1">
      <c r="A157" s="843"/>
      <c r="D157" s="716"/>
      <c r="E157" s="716"/>
      <c r="F157" s="716"/>
      <c r="G157" s="716"/>
      <c r="H157" s="716"/>
      <c r="I157" s="716"/>
      <c r="J157" s="716"/>
      <c r="K157" s="716"/>
      <c r="L157" s="577"/>
      <c r="M157" s="716"/>
      <c r="N157" s="856"/>
      <c r="O157" s="856"/>
      <c r="P157" s="126"/>
      <c r="Q157" s="857"/>
      <c r="S157" s="843"/>
      <c r="T157" s="843"/>
      <c r="U157" s="843"/>
      <c r="V157" s="577"/>
      <c r="Z157" s="716"/>
      <c r="AA157" s="719"/>
      <c r="AB157" s="716"/>
      <c r="AC157" s="716"/>
      <c r="AD157" s="577"/>
      <c r="AE157" s="577"/>
      <c r="AF157" s="577"/>
      <c r="AG157" s="843"/>
      <c r="AH157" s="841"/>
      <c r="AI157" s="843"/>
      <c r="AJ157" s="560"/>
    </row>
    <row r="158" spans="1:36" s="615" customFormat="1">
      <c r="A158" s="843"/>
      <c r="D158" s="716"/>
      <c r="E158" s="716"/>
      <c r="F158" s="716"/>
      <c r="G158" s="716"/>
      <c r="H158" s="716"/>
      <c r="I158" s="716"/>
      <c r="J158" s="716"/>
      <c r="K158" s="716"/>
      <c r="L158" s="577"/>
      <c r="M158" s="716"/>
      <c r="N158" s="856"/>
      <c r="O158" s="856"/>
      <c r="P158" s="126"/>
      <c r="Q158" s="857"/>
      <c r="S158" s="843"/>
      <c r="T158" s="843"/>
      <c r="U158" s="843"/>
      <c r="V158" s="577"/>
      <c r="Z158" s="716"/>
      <c r="AA158" s="719"/>
      <c r="AB158" s="716"/>
      <c r="AC158" s="716"/>
      <c r="AD158" s="577"/>
      <c r="AE158" s="577"/>
      <c r="AF158" s="577"/>
      <c r="AG158" s="843"/>
      <c r="AH158" s="841"/>
      <c r="AI158" s="843"/>
      <c r="AJ158" s="560"/>
    </row>
    <row r="159" spans="1:36" s="615" customFormat="1">
      <c r="A159" s="843"/>
      <c r="D159" s="716"/>
      <c r="E159" s="716"/>
      <c r="F159" s="716"/>
      <c r="G159" s="716"/>
      <c r="H159" s="716"/>
      <c r="I159" s="716"/>
      <c r="J159" s="716"/>
      <c r="K159" s="716"/>
      <c r="L159" s="577"/>
      <c r="M159" s="716"/>
      <c r="N159" s="856"/>
      <c r="O159" s="856"/>
      <c r="P159" s="126"/>
      <c r="Q159" s="857"/>
      <c r="S159" s="843"/>
      <c r="T159" s="843"/>
      <c r="U159" s="843"/>
      <c r="V159" s="577"/>
      <c r="Z159" s="716"/>
      <c r="AA159" s="719"/>
      <c r="AB159" s="716"/>
      <c r="AC159" s="716"/>
      <c r="AD159" s="577"/>
      <c r="AE159" s="577"/>
      <c r="AF159" s="577"/>
      <c r="AG159" s="843"/>
      <c r="AH159" s="841"/>
      <c r="AI159" s="843"/>
      <c r="AJ159" s="560"/>
    </row>
    <row r="160" spans="1:36" s="615" customFormat="1">
      <c r="A160" s="843"/>
      <c r="D160" s="716"/>
      <c r="E160" s="716"/>
      <c r="F160" s="716"/>
      <c r="G160" s="716"/>
      <c r="H160" s="716"/>
      <c r="I160" s="716"/>
      <c r="J160" s="716"/>
      <c r="K160" s="716"/>
      <c r="L160" s="577"/>
      <c r="M160" s="716"/>
      <c r="N160" s="856"/>
      <c r="O160" s="856"/>
      <c r="P160" s="126"/>
      <c r="Q160" s="857"/>
      <c r="S160" s="843"/>
      <c r="T160" s="843"/>
      <c r="U160" s="843"/>
      <c r="V160" s="577"/>
      <c r="Z160" s="716"/>
      <c r="AA160" s="719"/>
      <c r="AB160" s="716"/>
      <c r="AC160" s="716"/>
      <c r="AD160" s="577"/>
      <c r="AE160" s="577"/>
      <c r="AF160" s="577"/>
      <c r="AG160" s="843"/>
      <c r="AH160" s="841"/>
      <c r="AI160" s="843"/>
      <c r="AJ160" s="560"/>
    </row>
    <row r="161" spans="1:36" s="615" customFormat="1">
      <c r="A161" s="843"/>
      <c r="D161" s="716"/>
      <c r="E161" s="716"/>
      <c r="F161" s="716"/>
      <c r="G161" s="716"/>
      <c r="H161" s="716"/>
      <c r="I161" s="716"/>
      <c r="J161" s="716"/>
      <c r="K161" s="716"/>
      <c r="L161" s="577"/>
      <c r="M161" s="716"/>
      <c r="N161" s="856"/>
      <c r="O161" s="856"/>
      <c r="P161" s="126"/>
      <c r="Q161" s="857"/>
      <c r="S161" s="843"/>
      <c r="T161" s="843"/>
      <c r="U161" s="843"/>
      <c r="V161" s="577"/>
      <c r="Z161" s="716"/>
      <c r="AA161" s="719"/>
      <c r="AB161" s="716"/>
      <c r="AC161" s="716"/>
      <c r="AD161" s="577"/>
      <c r="AE161" s="577"/>
      <c r="AF161" s="577"/>
      <c r="AG161" s="843"/>
      <c r="AH161" s="841"/>
      <c r="AI161" s="843"/>
      <c r="AJ161" s="560"/>
    </row>
    <row r="162" spans="1:36" s="615" customFormat="1">
      <c r="A162" s="843"/>
      <c r="D162" s="716"/>
      <c r="E162" s="716"/>
      <c r="F162" s="716"/>
      <c r="G162" s="716"/>
      <c r="H162" s="716"/>
      <c r="I162" s="716"/>
      <c r="J162" s="716"/>
      <c r="K162" s="716"/>
      <c r="L162" s="577"/>
      <c r="M162" s="716"/>
      <c r="N162" s="856"/>
      <c r="O162" s="856"/>
      <c r="P162" s="126"/>
      <c r="Q162" s="857"/>
      <c r="S162" s="843"/>
      <c r="T162" s="843"/>
      <c r="U162" s="843"/>
      <c r="V162" s="577"/>
      <c r="Z162" s="716"/>
      <c r="AA162" s="719"/>
      <c r="AB162" s="716"/>
      <c r="AC162" s="716"/>
      <c r="AD162" s="577"/>
      <c r="AE162" s="577"/>
      <c r="AF162" s="577"/>
      <c r="AG162" s="843"/>
      <c r="AH162" s="841"/>
      <c r="AI162" s="843"/>
      <c r="AJ162" s="560"/>
    </row>
    <row r="163" spans="1:36" s="615" customFormat="1">
      <c r="A163" s="843"/>
      <c r="D163" s="716"/>
      <c r="E163" s="716"/>
      <c r="F163" s="716"/>
      <c r="G163" s="716"/>
      <c r="H163" s="716"/>
      <c r="I163" s="716"/>
      <c r="J163" s="716"/>
      <c r="K163" s="716"/>
      <c r="L163" s="577"/>
      <c r="M163" s="716"/>
      <c r="N163" s="856"/>
      <c r="O163" s="856"/>
      <c r="P163" s="126"/>
      <c r="Q163" s="857"/>
      <c r="S163" s="843"/>
      <c r="T163" s="843"/>
      <c r="U163" s="843"/>
      <c r="V163" s="577"/>
      <c r="Z163" s="716"/>
      <c r="AA163" s="719"/>
      <c r="AB163" s="716"/>
      <c r="AC163" s="716"/>
      <c r="AD163" s="577"/>
      <c r="AE163" s="577"/>
      <c r="AF163" s="577"/>
      <c r="AG163" s="843"/>
      <c r="AH163" s="841"/>
      <c r="AI163" s="843"/>
      <c r="AJ163" s="560"/>
    </row>
    <row r="164" spans="1:36" s="615" customFormat="1">
      <c r="A164" s="843"/>
      <c r="D164" s="716"/>
      <c r="E164" s="716"/>
      <c r="F164" s="716"/>
      <c r="G164" s="716"/>
      <c r="H164" s="716"/>
      <c r="I164" s="716"/>
      <c r="J164" s="716"/>
      <c r="K164" s="716"/>
      <c r="L164" s="577"/>
      <c r="M164" s="716"/>
      <c r="N164" s="856"/>
      <c r="O164" s="856"/>
      <c r="P164" s="126"/>
      <c r="Q164" s="857"/>
      <c r="S164" s="843"/>
      <c r="T164" s="843"/>
      <c r="U164" s="843"/>
      <c r="V164" s="577"/>
      <c r="Z164" s="716"/>
      <c r="AA164" s="719"/>
      <c r="AB164" s="716"/>
      <c r="AC164" s="716"/>
      <c r="AD164" s="577"/>
      <c r="AE164" s="577"/>
      <c r="AF164" s="577"/>
      <c r="AG164" s="843"/>
      <c r="AH164" s="841"/>
      <c r="AI164" s="843"/>
      <c r="AJ164" s="560"/>
    </row>
    <row r="165" spans="1:36" s="615" customFormat="1">
      <c r="A165" s="843"/>
      <c r="D165" s="716"/>
      <c r="E165" s="716"/>
      <c r="F165" s="716"/>
      <c r="G165" s="716"/>
      <c r="H165" s="716"/>
      <c r="I165" s="716"/>
      <c r="J165" s="716"/>
      <c r="K165" s="716"/>
      <c r="L165" s="577"/>
      <c r="M165" s="716"/>
      <c r="N165" s="856"/>
      <c r="O165" s="856"/>
      <c r="P165" s="126"/>
      <c r="Q165" s="857"/>
      <c r="S165" s="843"/>
      <c r="T165" s="843"/>
      <c r="U165" s="843"/>
      <c r="V165" s="577"/>
      <c r="Z165" s="716"/>
      <c r="AA165" s="719"/>
      <c r="AB165" s="716"/>
      <c r="AC165" s="716"/>
      <c r="AD165" s="577"/>
      <c r="AE165" s="577"/>
      <c r="AF165" s="577"/>
      <c r="AG165" s="843"/>
      <c r="AH165" s="841"/>
      <c r="AI165" s="843"/>
      <c r="AJ165" s="560"/>
    </row>
    <row r="166" spans="1:36" s="615" customFormat="1">
      <c r="A166" s="843"/>
      <c r="D166" s="716"/>
      <c r="E166" s="716"/>
      <c r="F166" s="716"/>
      <c r="G166" s="716"/>
      <c r="H166" s="716"/>
      <c r="I166" s="716"/>
      <c r="J166" s="716"/>
      <c r="K166" s="716"/>
      <c r="L166" s="577"/>
      <c r="M166" s="716"/>
      <c r="N166" s="856"/>
      <c r="O166" s="856"/>
      <c r="P166" s="126"/>
      <c r="Q166" s="857"/>
      <c r="S166" s="843"/>
      <c r="T166" s="843"/>
      <c r="U166" s="843"/>
      <c r="V166" s="577"/>
      <c r="Z166" s="716"/>
      <c r="AA166" s="719"/>
      <c r="AB166" s="716"/>
      <c r="AC166" s="716"/>
      <c r="AD166" s="577"/>
      <c r="AE166" s="577"/>
      <c r="AF166" s="577"/>
      <c r="AG166" s="843"/>
      <c r="AH166" s="841"/>
      <c r="AI166" s="843"/>
      <c r="AJ166" s="560"/>
    </row>
    <row r="167" spans="1:36" s="615" customFormat="1">
      <c r="A167" s="843"/>
      <c r="D167" s="716"/>
      <c r="E167" s="716"/>
      <c r="F167" s="716"/>
      <c r="G167" s="716"/>
      <c r="H167" s="716"/>
      <c r="I167" s="716"/>
      <c r="J167" s="716"/>
      <c r="K167" s="716"/>
      <c r="L167" s="577"/>
      <c r="M167" s="716"/>
      <c r="N167" s="856"/>
      <c r="O167" s="856"/>
      <c r="P167" s="126"/>
      <c r="Q167" s="857"/>
      <c r="S167" s="843"/>
      <c r="T167" s="843"/>
      <c r="U167" s="843"/>
      <c r="V167" s="577"/>
      <c r="Z167" s="716"/>
      <c r="AA167" s="719"/>
      <c r="AB167" s="716"/>
      <c r="AC167" s="716"/>
      <c r="AD167" s="577"/>
      <c r="AE167" s="577"/>
      <c r="AF167" s="577"/>
      <c r="AG167" s="843"/>
      <c r="AH167" s="841"/>
      <c r="AI167" s="843"/>
      <c r="AJ167" s="560"/>
    </row>
    <row r="168" spans="1:36" s="615" customFormat="1">
      <c r="A168" s="843"/>
      <c r="D168" s="716"/>
      <c r="E168" s="716"/>
      <c r="F168" s="716"/>
      <c r="G168" s="716"/>
      <c r="H168" s="716"/>
      <c r="I168" s="716"/>
      <c r="J168" s="716"/>
      <c r="K168" s="716"/>
      <c r="L168" s="577"/>
      <c r="M168" s="716"/>
      <c r="N168" s="856"/>
      <c r="O168" s="856"/>
      <c r="P168" s="126"/>
      <c r="Q168" s="857"/>
      <c r="S168" s="843"/>
      <c r="T168" s="843"/>
      <c r="U168" s="843"/>
      <c r="V168" s="577"/>
      <c r="Z168" s="716"/>
      <c r="AA168" s="719"/>
      <c r="AB168" s="716"/>
      <c r="AC168" s="716"/>
      <c r="AD168" s="577"/>
      <c r="AE168" s="577"/>
      <c r="AF168" s="577"/>
      <c r="AG168" s="843"/>
      <c r="AH168" s="841"/>
      <c r="AI168" s="843"/>
      <c r="AJ168" s="560"/>
    </row>
    <row r="169" spans="1:36" s="615" customFormat="1">
      <c r="A169" s="843"/>
      <c r="D169" s="716"/>
      <c r="E169" s="716"/>
      <c r="F169" s="716"/>
      <c r="G169" s="716"/>
      <c r="H169" s="716"/>
      <c r="I169" s="716"/>
      <c r="J169" s="716"/>
      <c r="K169" s="716"/>
      <c r="L169" s="577"/>
      <c r="M169" s="716"/>
      <c r="N169" s="856"/>
      <c r="O169" s="856"/>
      <c r="P169" s="126"/>
      <c r="Q169" s="857"/>
      <c r="S169" s="843"/>
      <c r="T169" s="843"/>
      <c r="U169" s="843"/>
      <c r="V169" s="577"/>
      <c r="Z169" s="716"/>
      <c r="AA169" s="719"/>
      <c r="AB169" s="716"/>
      <c r="AC169" s="716"/>
      <c r="AD169" s="577"/>
      <c r="AE169" s="577"/>
      <c r="AF169" s="577"/>
      <c r="AG169" s="843"/>
      <c r="AH169" s="841"/>
      <c r="AI169" s="843"/>
      <c r="AJ169" s="560"/>
    </row>
    <row r="170" spans="1:36" s="615" customFormat="1">
      <c r="A170" s="843"/>
      <c r="D170" s="716"/>
      <c r="E170" s="716"/>
      <c r="F170" s="716"/>
      <c r="G170" s="716"/>
      <c r="H170" s="716"/>
      <c r="I170" s="716"/>
      <c r="J170" s="716"/>
      <c r="K170" s="716"/>
      <c r="L170" s="577"/>
      <c r="M170" s="716"/>
      <c r="N170" s="856"/>
      <c r="O170" s="856"/>
      <c r="P170" s="126"/>
      <c r="Q170" s="857"/>
      <c r="S170" s="843"/>
      <c r="T170" s="843"/>
      <c r="U170" s="843"/>
      <c r="V170" s="577"/>
      <c r="Z170" s="716"/>
      <c r="AA170" s="719"/>
      <c r="AB170" s="716"/>
      <c r="AC170" s="716"/>
      <c r="AD170" s="577"/>
      <c r="AE170" s="577"/>
      <c r="AF170" s="577"/>
      <c r="AG170" s="843"/>
      <c r="AH170" s="841"/>
      <c r="AI170" s="843"/>
      <c r="AJ170" s="560"/>
    </row>
    <row r="171" spans="1:36" s="615" customFormat="1">
      <c r="A171" s="843"/>
      <c r="D171" s="716"/>
      <c r="E171" s="716"/>
      <c r="F171" s="716"/>
      <c r="G171" s="716"/>
      <c r="H171" s="716"/>
      <c r="I171" s="716"/>
      <c r="J171" s="716"/>
      <c r="K171" s="716"/>
      <c r="L171" s="577"/>
      <c r="M171" s="716"/>
      <c r="N171" s="856"/>
      <c r="O171" s="856"/>
      <c r="P171" s="126"/>
      <c r="Q171" s="857"/>
      <c r="S171" s="843"/>
      <c r="T171" s="843"/>
      <c r="U171" s="843"/>
      <c r="V171" s="577"/>
      <c r="Z171" s="716"/>
      <c r="AA171" s="719"/>
      <c r="AB171" s="716"/>
      <c r="AC171" s="716"/>
      <c r="AD171" s="577"/>
      <c r="AE171" s="577"/>
      <c r="AF171" s="577"/>
      <c r="AG171" s="843"/>
      <c r="AH171" s="841"/>
      <c r="AI171" s="843"/>
      <c r="AJ171" s="560"/>
    </row>
    <row r="172" spans="1:36" s="615" customFormat="1">
      <c r="A172" s="843"/>
      <c r="D172" s="716"/>
      <c r="E172" s="716"/>
      <c r="F172" s="716"/>
      <c r="G172" s="716"/>
      <c r="H172" s="716"/>
      <c r="I172" s="716"/>
      <c r="J172" s="716"/>
      <c r="K172" s="716"/>
      <c r="L172" s="577"/>
      <c r="M172" s="716"/>
      <c r="N172" s="856"/>
      <c r="O172" s="856"/>
      <c r="P172" s="126"/>
      <c r="Q172" s="857"/>
      <c r="S172" s="843"/>
      <c r="T172" s="843"/>
      <c r="U172" s="843"/>
      <c r="V172" s="577"/>
      <c r="Z172" s="716"/>
      <c r="AA172" s="719"/>
      <c r="AB172" s="716"/>
      <c r="AC172" s="716"/>
      <c r="AD172" s="577"/>
      <c r="AE172" s="577"/>
      <c r="AF172" s="577"/>
      <c r="AG172" s="843"/>
      <c r="AH172" s="841"/>
      <c r="AI172" s="843"/>
      <c r="AJ172" s="560"/>
    </row>
    <row r="173" spans="1:36" s="615" customFormat="1">
      <c r="A173" s="843"/>
      <c r="D173" s="716"/>
      <c r="E173" s="716"/>
      <c r="F173" s="716"/>
      <c r="G173" s="716"/>
      <c r="H173" s="716"/>
      <c r="I173" s="716"/>
      <c r="J173" s="716"/>
      <c r="K173" s="716"/>
      <c r="L173" s="577"/>
      <c r="M173" s="716"/>
      <c r="N173" s="856"/>
      <c r="O173" s="856"/>
      <c r="P173" s="126"/>
      <c r="Q173" s="857"/>
      <c r="S173" s="843"/>
      <c r="T173" s="843"/>
      <c r="U173" s="843"/>
      <c r="V173" s="577"/>
      <c r="Z173" s="716"/>
      <c r="AA173" s="719"/>
      <c r="AB173" s="716"/>
      <c r="AC173" s="716"/>
      <c r="AD173" s="577"/>
      <c r="AE173" s="577"/>
      <c r="AF173" s="577"/>
      <c r="AG173" s="843"/>
      <c r="AH173" s="841"/>
      <c r="AI173" s="843"/>
      <c r="AJ173" s="560"/>
    </row>
    <row r="174" spans="1:36" s="615" customFormat="1">
      <c r="A174" s="843"/>
      <c r="D174" s="716"/>
      <c r="E174" s="716"/>
      <c r="F174" s="716"/>
      <c r="G174" s="716"/>
      <c r="H174" s="716"/>
      <c r="I174" s="716"/>
      <c r="J174" s="716"/>
      <c r="K174" s="716"/>
      <c r="L174" s="577"/>
      <c r="M174" s="716"/>
      <c r="N174" s="856"/>
      <c r="O174" s="856"/>
      <c r="P174" s="126"/>
      <c r="Q174" s="857"/>
      <c r="S174" s="843"/>
      <c r="T174" s="843"/>
      <c r="U174" s="843"/>
      <c r="V174" s="577"/>
      <c r="Z174" s="716"/>
      <c r="AA174" s="719"/>
      <c r="AB174" s="716"/>
      <c r="AC174" s="716"/>
      <c r="AD174" s="577"/>
      <c r="AE174" s="577"/>
      <c r="AF174" s="577"/>
      <c r="AG174" s="843"/>
      <c r="AH174" s="841"/>
      <c r="AI174" s="843"/>
      <c r="AJ174" s="560"/>
    </row>
    <row r="175" spans="1:36" s="615" customFormat="1">
      <c r="A175" s="843"/>
      <c r="D175" s="716"/>
      <c r="E175" s="716"/>
      <c r="F175" s="716"/>
      <c r="G175" s="716"/>
      <c r="H175" s="716"/>
      <c r="I175" s="716"/>
      <c r="J175" s="716"/>
      <c r="K175" s="716"/>
      <c r="L175" s="577"/>
      <c r="M175" s="716"/>
      <c r="N175" s="856"/>
      <c r="O175" s="856"/>
      <c r="P175" s="126"/>
      <c r="Q175" s="857"/>
      <c r="S175" s="843"/>
      <c r="T175" s="843"/>
      <c r="U175" s="843"/>
      <c r="V175" s="577"/>
      <c r="Z175" s="716"/>
      <c r="AA175" s="719"/>
      <c r="AB175" s="716"/>
      <c r="AC175" s="716"/>
      <c r="AD175" s="577"/>
      <c r="AE175" s="577"/>
      <c r="AF175" s="577"/>
      <c r="AG175" s="843"/>
      <c r="AH175" s="841"/>
      <c r="AI175" s="843"/>
      <c r="AJ175" s="560"/>
    </row>
    <row r="176" spans="1:36" s="615" customFormat="1">
      <c r="A176" s="843"/>
      <c r="D176" s="716"/>
      <c r="E176" s="716"/>
      <c r="F176" s="716"/>
      <c r="G176" s="716"/>
      <c r="H176" s="716"/>
      <c r="I176" s="716"/>
      <c r="J176" s="716"/>
      <c r="K176" s="716"/>
      <c r="L176" s="577"/>
      <c r="M176" s="716"/>
      <c r="N176" s="856"/>
      <c r="O176" s="856"/>
      <c r="P176" s="126"/>
      <c r="Q176" s="857"/>
      <c r="S176" s="843"/>
      <c r="T176" s="843"/>
      <c r="U176" s="843"/>
      <c r="V176" s="577"/>
      <c r="Z176" s="716"/>
      <c r="AA176" s="719"/>
      <c r="AB176" s="716"/>
      <c r="AC176" s="716"/>
      <c r="AD176" s="577"/>
      <c r="AE176" s="577"/>
      <c r="AF176" s="577"/>
      <c r="AG176" s="843"/>
      <c r="AH176" s="841"/>
      <c r="AI176" s="843"/>
      <c r="AJ176" s="560"/>
    </row>
    <row r="177" spans="1:36" s="615" customFormat="1">
      <c r="A177" s="843"/>
      <c r="D177" s="716"/>
      <c r="E177" s="716"/>
      <c r="F177" s="716"/>
      <c r="G177" s="716"/>
      <c r="H177" s="716"/>
      <c r="I177" s="716"/>
      <c r="J177" s="716"/>
      <c r="K177" s="716"/>
      <c r="L177" s="577"/>
      <c r="M177" s="716"/>
      <c r="N177" s="856"/>
      <c r="O177" s="856"/>
      <c r="P177" s="126"/>
      <c r="Q177" s="857"/>
      <c r="S177" s="843"/>
      <c r="T177" s="843"/>
      <c r="U177" s="843"/>
      <c r="V177" s="577"/>
      <c r="Z177" s="716"/>
      <c r="AA177" s="719"/>
      <c r="AB177" s="716"/>
      <c r="AC177" s="716"/>
      <c r="AD177" s="577"/>
      <c r="AE177" s="577"/>
      <c r="AF177" s="577"/>
      <c r="AG177" s="843"/>
      <c r="AH177" s="841"/>
      <c r="AI177" s="843"/>
      <c r="AJ177" s="560"/>
    </row>
    <row r="178" spans="1:36" s="615" customFormat="1">
      <c r="A178" s="843"/>
      <c r="D178" s="716"/>
      <c r="E178" s="716"/>
      <c r="F178" s="716"/>
      <c r="G178" s="716"/>
      <c r="H178" s="716"/>
      <c r="I178" s="716"/>
      <c r="J178" s="716"/>
      <c r="K178" s="716"/>
      <c r="L178" s="577"/>
      <c r="M178" s="716"/>
      <c r="N178" s="856"/>
      <c r="O178" s="856"/>
      <c r="P178" s="126"/>
      <c r="Q178" s="857"/>
      <c r="S178" s="843"/>
      <c r="T178" s="843"/>
      <c r="U178" s="843"/>
      <c r="V178" s="577"/>
      <c r="Z178" s="716"/>
      <c r="AA178" s="719"/>
      <c r="AB178" s="716"/>
      <c r="AC178" s="716"/>
      <c r="AD178" s="577"/>
      <c r="AE178" s="577"/>
      <c r="AF178" s="577"/>
      <c r="AG178" s="843"/>
      <c r="AH178" s="841"/>
      <c r="AI178" s="843"/>
      <c r="AJ178" s="560"/>
    </row>
    <row r="179" spans="1:36" s="615" customFormat="1">
      <c r="A179" s="843"/>
      <c r="D179" s="716"/>
      <c r="E179" s="716"/>
      <c r="F179" s="716"/>
      <c r="G179" s="716"/>
      <c r="H179" s="716"/>
      <c r="I179" s="716"/>
      <c r="J179" s="716"/>
      <c r="K179" s="716"/>
      <c r="L179" s="577"/>
      <c r="M179" s="716"/>
      <c r="N179" s="856"/>
      <c r="O179" s="856"/>
      <c r="P179" s="126"/>
      <c r="Q179" s="857"/>
      <c r="S179" s="843"/>
      <c r="T179" s="843"/>
      <c r="U179" s="843"/>
      <c r="V179" s="577"/>
      <c r="Z179" s="716"/>
      <c r="AA179" s="719"/>
      <c r="AB179" s="716"/>
      <c r="AC179" s="716"/>
      <c r="AD179" s="577"/>
      <c r="AE179" s="577"/>
      <c r="AF179" s="577"/>
      <c r="AG179" s="843"/>
      <c r="AH179" s="841"/>
      <c r="AI179" s="843"/>
      <c r="AJ179" s="560"/>
    </row>
    <row r="180" spans="1:36" s="615" customFormat="1">
      <c r="A180" s="843"/>
      <c r="D180" s="716"/>
      <c r="E180" s="716"/>
      <c r="F180" s="716"/>
      <c r="G180" s="716"/>
      <c r="H180" s="716"/>
      <c r="I180" s="716"/>
      <c r="J180" s="716"/>
      <c r="K180" s="716"/>
      <c r="L180" s="577"/>
      <c r="M180" s="716"/>
      <c r="N180" s="856"/>
      <c r="O180" s="856"/>
      <c r="P180" s="126"/>
      <c r="Q180" s="857"/>
      <c r="S180" s="843"/>
      <c r="T180" s="843"/>
      <c r="U180" s="843"/>
      <c r="V180" s="577"/>
      <c r="Z180" s="716"/>
      <c r="AA180" s="719"/>
      <c r="AB180" s="716"/>
      <c r="AC180" s="716"/>
      <c r="AD180" s="577"/>
      <c r="AE180" s="577"/>
      <c r="AF180" s="577"/>
      <c r="AG180" s="843"/>
      <c r="AH180" s="841"/>
      <c r="AI180" s="843"/>
      <c r="AJ180" s="560"/>
    </row>
    <row r="181" spans="1:36" s="615" customFormat="1">
      <c r="A181" s="843"/>
      <c r="D181" s="716"/>
      <c r="E181" s="716"/>
      <c r="F181" s="716"/>
      <c r="G181" s="716"/>
      <c r="H181" s="716"/>
      <c r="I181" s="716"/>
      <c r="J181" s="716"/>
      <c r="K181" s="716"/>
      <c r="L181" s="577"/>
      <c r="M181" s="716"/>
      <c r="N181" s="856"/>
      <c r="O181" s="856"/>
      <c r="P181" s="126"/>
      <c r="Q181" s="857"/>
      <c r="S181" s="843"/>
      <c r="T181" s="843"/>
      <c r="U181" s="843"/>
      <c r="V181" s="577"/>
      <c r="Z181" s="716"/>
      <c r="AA181" s="719"/>
      <c r="AB181" s="716"/>
      <c r="AC181" s="716"/>
      <c r="AD181" s="577"/>
      <c r="AE181" s="577"/>
      <c r="AF181" s="577"/>
      <c r="AG181" s="843"/>
      <c r="AH181" s="841"/>
      <c r="AI181" s="843"/>
      <c r="AJ181" s="560"/>
    </row>
    <row r="182" spans="1:36" s="615" customFormat="1">
      <c r="A182" s="843"/>
      <c r="D182" s="716"/>
      <c r="E182" s="716"/>
      <c r="F182" s="716"/>
      <c r="G182" s="716"/>
      <c r="H182" s="716"/>
      <c r="I182" s="716"/>
      <c r="J182" s="716"/>
      <c r="K182" s="716"/>
      <c r="L182" s="577"/>
      <c r="M182" s="716"/>
      <c r="N182" s="856"/>
      <c r="O182" s="856"/>
      <c r="P182" s="126"/>
      <c r="Q182" s="857"/>
      <c r="S182" s="843"/>
      <c r="T182" s="843"/>
      <c r="U182" s="843"/>
      <c r="V182" s="577"/>
      <c r="Z182" s="716"/>
      <c r="AA182" s="719"/>
      <c r="AB182" s="716"/>
      <c r="AC182" s="716"/>
      <c r="AD182" s="577"/>
      <c r="AE182" s="577"/>
      <c r="AF182" s="577"/>
      <c r="AG182" s="843"/>
      <c r="AH182" s="841"/>
      <c r="AI182" s="843"/>
      <c r="AJ182" s="560"/>
    </row>
    <row r="183" spans="1:36" s="615" customFormat="1">
      <c r="A183" s="843"/>
      <c r="D183" s="716"/>
      <c r="E183" s="716"/>
      <c r="F183" s="716"/>
      <c r="G183" s="716"/>
      <c r="H183" s="716"/>
      <c r="I183" s="716"/>
      <c r="J183" s="716"/>
      <c r="K183" s="716"/>
      <c r="L183" s="577"/>
      <c r="M183" s="716"/>
      <c r="N183" s="856"/>
      <c r="O183" s="856"/>
      <c r="P183" s="126"/>
      <c r="Q183" s="857"/>
      <c r="S183" s="843"/>
      <c r="T183" s="843"/>
      <c r="U183" s="843"/>
      <c r="V183" s="577"/>
      <c r="Z183" s="716"/>
      <c r="AA183" s="719"/>
      <c r="AB183" s="716"/>
      <c r="AC183" s="716"/>
      <c r="AD183" s="577"/>
      <c r="AE183" s="577"/>
      <c r="AF183" s="577"/>
      <c r="AG183" s="843"/>
      <c r="AH183" s="841"/>
      <c r="AI183" s="843"/>
      <c r="AJ183" s="560"/>
    </row>
    <row r="184" spans="1:36" s="615" customFormat="1">
      <c r="A184" s="843"/>
      <c r="D184" s="716"/>
      <c r="E184" s="716"/>
      <c r="F184" s="716"/>
      <c r="G184" s="716"/>
      <c r="H184" s="716"/>
      <c r="I184" s="716"/>
      <c r="J184" s="716"/>
      <c r="K184" s="716"/>
      <c r="L184" s="577"/>
      <c r="M184" s="716"/>
      <c r="N184" s="856"/>
      <c r="O184" s="856"/>
      <c r="P184" s="126"/>
      <c r="Q184" s="857"/>
      <c r="S184" s="843"/>
      <c r="T184" s="843"/>
      <c r="U184" s="843"/>
      <c r="V184" s="577"/>
      <c r="Z184" s="716"/>
      <c r="AA184" s="719"/>
      <c r="AB184" s="716"/>
      <c r="AC184" s="716"/>
      <c r="AD184" s="577"/>
      <c r="AE184" s="577"/>
      <c r="AF184" s="577"/>
      <c r="AG184" s="843"/>
      <c r="AH184" s="841"/>
      <c r="AI184" s="843"/>
      <c r="AJ184" s="560"/>
    </row>
    <row r="185" spans="1:36" s="615" customFormat="1">
      <c r="A185" s="843"/>
      <c r="D185" s="716"/>
      <c r="E185" s="716"/>
      <c r="F185" s="716"/>
      <c r="G185" s="716"/>
      <c r="H185" s="716"/>
      <c r="I185" s="716"/>
      <c r="J185" s="716"/>
      <c r="K185" s="716"/>
      <c r="L185" s="577"/>
      <c r="M185" s="716"/>
      <c r="N185" s="856"/>
      <c r="O185" s="856"/>
      <c r="P185" s="126"/>
      <c r="Q185" s="857"/>
      <c r="S185" s="843"/>
      <c r="T185" s="843"/>
      <c r="U185" s="843"/>
      <c r="V185" s="577"/>
      <c r="Z185" s="716"/>
      <c r="AA185" s="719"/>
      <c r="AB185" s="716"/>
      <c r="AC185" s="716"/>
      <c r="AD185" s="577"/>
      <c r="AE185" s="577"/>
      <c r="AF185" s="577"/>
      <c r="AG185" s="843"/>
      <c r="AH185" s="841"/>
      <c r="AI185" s="843"/>
      <c r="AJ185" s="560"/>
    </row>
    <row r="186" spans="1:36" s="615" customFormat="1">
      <c r="A186" s="843"/>
      <c r="D186" s="716"/>
      <c r="E186" s="716"/>
      <c r="F186" s="716"/>
      <c r="G186" s="716"/>
      <c r="H186" s="716"/>
      <c r="I186" s="716"/>
      <c r="J186" s="716"/>
      <c r="K186" s="716"/>
      <c r="L186" s="577"/>
      <c r="M186" s="716"/>
      <c r="N186" s="856"/>
      <c r="O186" s="856"/>
      <c r="P186" s="126"/>
      <c r="Q186" s="857"/>
      <c r="S186" s="843"/>
      <c r="T186" s="843"/>
      <c r="U186" s="843"/>
      <c r="V186" s="577"/>
      <c r="Z186" s="716"/>
      <c r="AA186" s="719"/>
      <c r="AB186" s="716"/>
      <c r="AC186" s="716"/>
      <c r="AD186" s="577"/>
      <c r="AE186" s="577"/>
      <c r="AF186" s="577"/>
      <c r="AG186" s="843"/>
      <c r="AH186" s="841"/>
      <c r="AI186" s="843"/>
      <c r="AJ186" s="560"/>
    </row>
    <row r="187" spans="1:36" s="615" customFormat="1">
      <c r="A187" s="843"/>
      <c r="D187" s="716"/>
      <c r="E187" s="716"/>
      <c r="F187" s="716"/>
      <c r="G187" s="716"/>
      <c r="H187" s="716"/>
      <c r="I187" s="716"/>
      <c r="J187" s="716"/>
      <c r="K187" s="716"/>
      <c r="L187" s="577"/>
      <c r="M187" s="716"/>
      <c r="N187" s="856"/>
      <c r="O187" s="856"/>
      <c r="P187" s="126"/>
      <c r="Q187" s="857"/>
      <c r="S187" s="843"/>
      <c r="T187" s="843"/>
      <c r="U187" s="843"/>
      <c r="V187" s="577"/>
      <c r="Z187" s="716"/>
      <c r="AA187" s="719"/>
      <c r="AB187" s="716"/>
      <c r="AC187" s="716"/>
      <c r="AD187" s="577"/>
      <c r="AE187" s="577"/>
      <c r="AF187" s="577"/>
      <c r="AG187" s="843"/>
      <c r="AH187" s="841"/>
      <c r="AI187" s="843"/>
      <c r="AJ187" s="560"/>
    </row>
    <row r="188" spans="1:36" s="615" customFormat="1">
      <c r="A188" s="843"/>
      <c r="D188" s="716"/>
      <c r="E188" s="716"/>
      <c r="F188" s="716"/>
      <c r="G188" s="716"/>
      <c r="H188" s="716"/>
      <c r="I188" s="716"/>
      <c r="J188" s="716"/>
      <c r="K188" s="716"/>
      <c r="L188" s="577"/>
      <c r="M188" s="716"/>
      <c r="N188" s="856"/>
      <c r="O188" s="856"/>
      <c r="P188" s="126"/>
      <c r="Q188" s="857"/>
      <c r="S188" s="843"/>
      <c r="T188" s="843"/>
      <c r="U188" s="843"/>
      <c r="V188" s="577"/>
      <c r="Z188" s="716"/>
      <c r="AA188" s="719"/>
      <c r="AB188" s="716"/>
      <c r="AC188" s="716"/>
      <c r="AD188" s="577"/>
      <c r="AE188" s="577"/>
      <c r="AF188" s="577"/>
      <c r="AG188" s="843"/>
      <c r="AH188" s="841"/>
      <c r="AI188" s="843"/>
      <c r="AJ188" s="560"/>
    </row>
    <row r="189" spans="1:36" s="615" customFormat="1">
      <c r="A189" s="843"/>
      <c r="D189" s="716"/>
      <c r="E189" s="716"/>
      <c r="F189" s="716"/>
      <c r="G189" s="716"/>
      <c r="H189" s="716"/>
      <c r="I189" s="716"/>
      <c r="J189" s="716"/>
      <c r="K189" s="716"/>
      <c r="L189" s="577"/>
      <c r="M189" s="716"/>
      <c r="N189" s="856"/>
      <c r="O189" s="856"/>
      <c r="P189" s="126"/>
      <c r="Q189" s="857"/>
      <c r="S189" s="843"/>
      <c r="T189" s="843"/>
      <c r="U189" s="843"/>
      <c r="V189" s="577"/>
      <c r="Z189" s="716"/>
      <c r="AA189" s="719"/>
      <c r="AB189" s="716"/>
      <c r="AC189" s="716"/>
      <c r="AD189" s="577"/>
      <c r="AE189" s="577"/>
      <c r="AF189" s="577"/>
      <c r="AG189" s="843"/>
      <c r="AH189" s="841"/>
      <c r="AI189" s="843"/>
      <c r="AJ189" s="560"/>
    </row>
    <row r="190" spans="1:36" s="615" customFormat="1">
      <c r="A190" s="843"/>
      <c r="D190" s="716"/>
      <c r="E190" s="716"/>
      <c r="F190" s="716"/>
      <c r="G190" s="716"/>
      <c r="H190" s="716"/>
      <c r="I190" s="716"/>
      <c r="J190" s="716"/>
      <c r="K190" s="716"/>
      <c r="L190" s="577"/>
      <c r="M190" s="716"/>
      <c r="N190" s="856"/>
      <c r="O190" s="856"/>
      <c r="P190" s="126"/>
      <c r="Q190" s="857"/>
      <c r="S190" s="843"/>
      <c r="T190" s="843"/>
      <c r="U190" s="843"/>
      <c r="V190" s="577"/>
      <c r="Z190" s="716"/>
      <c r="AA190" s="719"/>
      <c r="AB190" s="716"/>
      <c r="AC190" s="716"/>
      <c r="AD190" s="577"/>
      <c r="AE190" s="577"/>
      <c r="AF190" s="577"/>
      <c r="AG190" s="843"/>
      <c r="AH190" s="841"/>
      <c r="AI190" s="843"/>
      <c r="AJ190" s="560"/>
    </row>
    <row r="191" spans="1:36" s="615" customFormat="1">
      <c r="A191" s="843"/>
      <c r="D191" s="716"/>
      <c r="E191" s="716"/>
      <c r="F191" s="716"/>
      <c r="G191" s="716"/>
      <c r="H191" s="716"/>
      <c r="I191" s="716"/>
      <c r="J191" s="716"/>
      <c r="K191" s="716"/>
      <c r="L191" s="577"/>
      <c r="M191" s="716"/>
      <c r="N191" s="856"/>
      <c r="O191" s="856"/>
      <c r="P191" s="126"/>
      <c r="Q191" s="857"/>
      <c r="S191" s="843"/>
      <c r="T191" s="843"/>
      <c r="U191" s="843"/>
      <c r="V191" s="577"/>
      <c r="Z191" s="716"/>
      <c r="AA191" s="719"/>
      <c r="AB191" s="716"/>
      <c r="AC191" s="716"/>
      <c r="AD191" s="577"/>
      <c r="AE191" s="577"/>
      <c r="AF191" s="577"/>
      <c r="AG191" s="843"/>
      <c r="AH191" s="841"/>
      <c r="AI191" s="843"/>
      <c r="AJ191" s="560"/>
    </row>
    <row r="192" spans="1:36" s="615" customFormat="1">
      <c r="A192" s="843"/>
      <c r="D192" s="716"/>
      <c r="E192" s="716"/>
      <c r="F192" s="716"/>
      <c r="G192" s="716"/>
      <c r="H192" s="716"/>
      <c r="I192" s="716"/>
      <c r="J192" s="716"/>
      <c r="K192" s="716"/>
      <c r="L192" s="577"/>
      <c r="M192" s="716"/>
      <c r="N192" s="856"/>
      <c r="O192" s="856"/>
      <c r="P192" s="126"/>
      <c r="Q192" s="857"/>
      <c r="S192" s="843"/>
      <c r="T192" s="843"/>
      <c r="U192" s="843"/>
      <c r="V192" s="577"/>
      <c r="Z192" s="716"/>
      <c r="AA192" s="719"/>
      <c r="AB192" s="716"/>
      <c r="AC192" s="716"/>
      <c r="AD192" s="577"/>
      <c r="AE192" s="577"/>
      <c r="AF192" s="577"/>
      <c r="AG192" s="843"/>
      <c r="AH192" s="841"/>
      <c r="AI192" s="843"/>
      <c r="AJ192" s="560"/>
    </row>
    <row r="193" spans="1:36" s="615" customFormat="1">
      <c r="A193" s="843"/>
      <c r="D193" s="716"/>
      <c r="E193" s="716"/>
      <c r="F193" s="716"/>
      <c r="G193" s="716"/>
      <c r="H193" s="716"/>
      <c r="I193" s="716"/>
      <c r="J193" s="716"/>
      <c r="K193" s="716"/>
      <c r="L193" s="577"/>
      <c r="M193" s="716"/>
      <c r="N193" s="856"/>
      <c r="O193" s="856"/>
      <c r="P193" s="126"/>
      <c r="Q193" s="857"/>
      <c r="S193" s="843"/>
      <c r="T193" s="843"/>
      <c r="U193" s="843"/>
      <c r="V193" s="577"/>
      <c r="Z193" s="716"/>
      <c r="AA193" s="719"/>
      <c r="AB193" s="716"/>
      <c r="AC193" s="716"/>
      <c r="AD193" s="577"/>
      <c r="AE193" s="577"/>
      <c r="AF193" s="577"/>
      <c r="AG193" s="843"/>
      <c r="AH193" s="841"/>
      <c r="AI193" s="843"/>
      <c r="AJ193" s="560"/>
    </row>
    <row r="194" spans="1:36" s="615" customFormat="1">
      <c r="A194" s="843"/>
      <c r="D194" s="716"/>
      <c r="E194" s="716"/>
      <c r="F194" s="716"/>
      <c r="G194" s="716"/>
      <c r="H194" s="716"/>
      <c r="I194" s="716"/>
      <c r="J194" s="716"/>
      <c r="K194" s="716"/>
      <c r="L194" s="577"/>
      <c r="M194" s="716"/>
      <c r="N194" s="856"/>
      <c r="O194" s="856"/>
      <c r="P194" s="126"/>
      <c r="Q194" s="857"/>
      <c r="S194" s="843"/>
      <c r="T194" s="843"/>
      <c r="U194" s="843"/>
      <c r="V194" s="577"/>
      <c r="Z194" s="716"/>
      <c r="AA194" s="719"/>
      <c r="AB194" s="716"/>
      <c r="AC194" s="716"/>
      <c r="AD194" s="577"/>
      <c r="AE194" s="577"/>
      <c r="AF194" s="577"/>
      <c r="AG194" s="843"/>
      <c r="AH194" s="841"/>
      <c r="AI194" s="843"/>
      <c r="AJ194" s="560"/>
    </row>
    <row r="195" spans="1:36" s="615" customFormat="1">
      <c r="A195" s="843"/>
      <c r="D195" s="716"/>
      <c r="E195" s="716"/>
      <c r="F195" s="716"/>
      <c r="G195" s="716"/>
      <c r="H195" s="716"/>
      <c r="I195" s="716"/>
      <c r="J195" s="716"/>
      <c r="K195" s="716"/>
      <c r="L195" s="577"/>
      <c r="M195" s="716"/>
      <c r="N195" s="856"/>
      <c r="O195" s="856"/>
      <c r="P195" s="126"/>
      <c r="Q195" s="857"/>
      <c r="S195" s="843"/>
      <c r="T195" s="843"/>
      <c r="U195" s="843"/>
      <c r="V195" s="577"/>
      <c r="Z195" s="716"/>
      <c r="AA195" s="719"/>
      <c r="AB195" s="716"/>
      <c r="AC195" s="716"/>
      <c r="AD195" s="577"/>
      <c r="AE195" s="577"/>
      <c r="AF195" s="577"/>
      <c r="AG195" s="843"/>
      <c r="AH195" s="841"/>
      <c r="AI195" s="843"/>
      <c r="AJ195" s="560"/>
    </row>
    <row r="196" spans="1:36" s="615" customFormat="1">
      <c r="A196" s="843"/>
      <c r="D196" s="716"/>
      <c r="E196" s="716"/>
      <c r="F196" s="716"/>
      <c r="G196" s="716"/>
      <c r="H196" s="716"/>
      <c r="I196" s="716"/>
      <c r="J196" s="716"/>
      <c r="K196" s="716"/>
      <c r="L196" s="577"/>
      <c r="M196" s="716"/>
      <c r="N196" s="856"/>
      <c r="O196" s="856"/>
      <c r="P196" s="126"/>
      <c r="Q196" s="857"/>
      <c r="S196" s="843"/>
      <c r="T196" s="843"/>
      <c r="U196" s="843"/>
      <c r="V196" s="577"/>
      <c r="Z196" s="716"/>
      <c r="AA196" s="719"/>
      <c r="AB196" s="716"/>
      <c r="AC196" s="716"/>
      <c r="AD196" s="577"/>
      <c r="AE196" s="577"/>
      <c r="AF196" s="577"/>
      <c r="AG196" s="843"/>
      <c r="AH196" s="841"/>
      <c r="AI196" s="843"/>
      <c r="AJ196" s="560"/>
    </row>
    <row r="197" spans="1:36" s="615" customFormat="1">
      <c r="A197" s="843"/>
      <c r="D197" s="716"/>
      <c r="E197" s="716"/>
      <c r="F197" s="716"/>
      <c r="G197" s="716"/>
      <c r="H197" s="716"/>
      <c r="I197" s="716"/>
      <c r="J197" s="716"/>
      <c r="K197" s="716"/>
      <c r="L197" s="577"/>
      <c r="M197" s="716"/>
      <c r="N197" s="856"/>
      <c r="O197" s="856"/>
      <c r="P197" s="126"/>
      <c r="Q197" s="857"/>
      <c r="S197" s="843"/>
      <c r="T197" s="843"/>
      <c r="U197" s="843"/>
      <c r="V197" s="577"/>
      <c r="Z197" s="716"/>
      <c r="AA197" s="719"/>
      <c r="AB197" s="716"/>
      <c r="AC197" s="716"/>
      <c r="AD197" s="577"/>
      <c r="AE197" s="577"/>
      <c r="AF197" s="577"/>
      <c r="AG197" s="843"/>
      <c r="AH197" s="841"/>
      <c r="AI197" s="843"/>
      <c r="AJ197" s="560"/>
    </row>
    <row r="198" spans="1:36" s="615" customFormat="1">
      <c r="A198" s="843"/>
      <c r="D198" s="716"/>
      <c r="E198" s="716"/>
      <c r="F198" s="716"/>
      <c r="G198" s="716"/>
      <c r="H198" s="716"/>
      <c r="I198" s="716"/>
      <c r="J198" s="716"/>
      <c r="K198" s="716"/>
      <c r="L198" s="577"/>
      <c r="M198" s="716"/>
      <c r="N198" s="856"/>
      <c r="O198" s="856"/>
      <c r="P198" s="126"/>
      <c r="Q198" s="857"/>
      <c r="S198" s="843"/>
      <c r="T198" s="843"/>
      <c r="U198" s="843"/>
      <c r="V198" s="577"/>
      <c r="Z198" s="716"/>
      <c r="AA198" s="719"/>
      <c r="AB198" s="716"/>
      <c r="AC198" s="716"/>
      <c r="AD198" s="577"/>
      <c r="AE198" s="577"/>
      <c r="AF198" s="577"/>
      <c r="AG198" s="843"/>
      <c r="AH198" s="841"/>
      <c r="AI198" s="843"/>
      <c r="AJ198" s="560"/>
    </row>
    <row r="199" spans="1:36" s="615" customFormat="1">
      <c r="A199" s="843"/>
      <c r="D199" s="716"/>
      <c r="E199" s="716"/>
      <c r="F199" s="716"/>
      <c r="G199" s="716"/>
      <c r="H199" s="716"/>
      <c r="I199" s="716"/>
      <c r="J199" s="716"/>
      <c r="K199" s="716"/>
      <c r="L199" s="577"/>
      <c r="M199" s="716"/>
      <c r="N199" s="856"/>
      <c r="O199" s="856"/>
      <c r="P199" s="126"/>
      <c r="Q199" s="857"/>
      <c r="S199" s="843"/>
      <c r="T199" s="843"/>
      <c r="U199" s="843"/>
      <c r="V199" s="577"/>
      <c r="Z199" s="716"/>
      <c r="AA199" s="719"/>
      <c r="AB199" s="716"/>
      <c r="AC199" s="716"/>
      <c r="AD199" s="577"/>
      <c r="AE199" s="577"/>
      <c r="AF199" s="577"/>
      <c r="AG199" s="843"/>
      <c r="AH199" s="841"/>
      <c r="AI199" s="843"/>
      <c r="AJ199" s="560"/>
    </row>
    <row r="200" spans="1:36" s="615" customFormat="1">
      <c r="A200" s="843"/>
      <c r="D200" s="716"/>
      <c r="E200" s="716"/>
      <c r="F200" s="716"/>
      <c r="G200" s="716"/>
      <c r="H200" s="716"/>
      <c r="I200" s="716"/>
      <c r="J200" s="716"/>
      <c r="K200" s="716"/>
      <c r="L200" s="577"/>
      <c r="M200" s="716"/>
      <c r="N200" s="856"/>
      <c r="O200" s="856"/>
      <c r="P200" s="126"/>
      <c r="Q200" s="857"/>
      <c r="S200" s="843"/>
      <c r="T200" s="843"/>
      <c r="U200" s="843"/>
      <c r="V200" s="577"/>
      <c r="Z200" s="716"/>
      <c r="AA200" s="719"/>
      <c r="AB200" s="716"/>
      <c r="AC200" s="716"/>
      <c r="AD200" s="577"/>
      <c r="AE200" s="577"/>
      <c r="AF200" s="577"/>
      <c r="AG200" s="843"/>
      <c r="AH200" s="841"/>
      <c r="AI200" s="843"/>
      <c r="AJ200" s="560"/>
    </row>
    <row r="201" spans="1:36" s="615" customFormat="1">
      <c r="A201" s="843"/>
      <c r="D201" s="716"/>
      <c r="E201" s="716"/>
      <c r="F201" s="716"/>
      <c r="G201" s="716"/>
      <c r="H201" s="716"/>
      <c r="I201" s="716"/>
      <c r="J201" s="716"/>
      <c r="K201" s="716"/>
      <c r="L201" s="577"/>
      <c r="M201" s="716"/>
      <c r="N201" s="856"/>
      <c r="O201" s="856"/>
      <c r="P201" s="126"/>
      <c r="Q201" s="857"/>
      <c r="S201" s="843"/>
      <c r="T201" s="843"/>
      <c r="U201" s="843"/>
      <c r="V201" s="577"/>
      <c r="Z201" s="716"/>
      <c r="AA201" s="719"/>
      <c r="AB201" s="716"/>
      <c r="AC201" s="716"/>
      <c r="AD201" s="577"/>
      <c r="AE201" s="577"/>
      <c r="AF201" s="577"/>
      <c r="AG201" s="843"/>
      <c r="AH201" s="841"/>
      <c r="AI201" s="843"/>
      <c r="AJ201" s="560"/>
    </row>
    <row r="202" spans="1:36" s="615" customFormat="1">
      <c r="A202" s="843"/>
      <c r="D202" s="716"/>
      <c r="E202" s="716"/>
      <c r="F202" s="716"/>
      <c r="G202" s="716"/>
      <c r="H202" s="716"/>
      <c r="I202" s="716"/>
      <c r="J202" s="716"/>
      <c r="K202" s="716"/>
      <c r="L202" s="577"/>
      <c r="M202" s="716"/>
      <c r="N202" s="856"/>
      <c r="O202" s="856"/>
      <c r="P202" s="126"/>
      <c r="Q202" s="857"/>
      <c r="S202" s="843"/>
      <c r="T202" s="843"/>
      <c r="U202" s="843"/>
      <c r="V202" s="577"/>
      <c r="Z202" s="716"/>
      <c r="AA202" s="719"/>
      <c r="AB202" s="716"/>
      <c r="AC202" s="716"/>
      <c r="AD202" s="577"/>
      <c r="AE202" s="577"/>
      <c r="AF202" s="577"/>
      <c r="AG202" s="843"/>
      <c r="AH202" s="841"/>
      <c r="AI202" s="843"/>
      <c r="AJ202" s="560"/>
    </row>
    <row r="203" spans="1:36" s="615" customFormat="1">
      <c r="A203" s="843"/>
      <c r="D203" s="716"/>
      <c r="E203" s="716"/>
      <c r="F203" s="716"/>
      <c r="G203" s="716"/>
      <c r="H203" s="716"/>
      <c r="I203" s="716"/>
      <c r="J203" s="716"/>
      <c r="K203" s="716"/>
      <c r="L203" s="577"/>
      <c r="M203" s="716"/>
      <c r="N203" s="856"/>
      <c r="O203" s="856"/>
      <c r="P203" s="126"/>
      <c r="Q203" s="857"/>
      <c r="S203" s="843"/>
      <c r="T203" s="843"/>
      <c r="U203" s="843"/>
      <c r="V203" s="577"/>
      <c r="Z203" s="716"/>
      <c r="AA203" s="719"/>
      <c r="AB203" s="716"/>
      <c r="AC203" s="716"/>
      <c r="AD203" s="577"/>
      <c r="AE203" s="577"/>
      <c r="AF203" s="577"/>
      <c r="AG203" s="843"/>
      <c r="AH203" s="841"/>
      <c r="AI203" s="843"/>
      <c r="AJ203" s="560"/>
    </row>
    <row r="204" spans="1:36" s="615" customFormat="1">
      <c r="A204" s="843"/>
      <c r="D204" s="716"/>
      <c r="E204" s="716"/>
      <c r="F204" s="716"/>
      <c r="G204" s="716"/>
      <c r="H204" s="716"/>
      <c r="I204" s="716"/>
      <c r="J204" s="716"/>
      <c r="K204" s="716"/>
      <c r="L204" s="577"/>
      <c r="M204" s="716"/>
      <c r="N204" s="856"/>
      <c r="O204" s="856"/>
      <c r="P204" s="126"/>
      <c r="Q204" s="857"/>
      <c r="S204" s="843"/>
      <c r="T204" s="843"/>
      <c r="U204" s="843"/>
      <c r="V204" s="577"/>
      <c r="Z204" s="716"/>
      <c r="AA204" s="719"/>
      <c r="AB204" s="716"/>
      <c r="AC204" s="716"/>
      <c r="AD204" s="577"/>
      <c r="AE204" s="577"/>
      <c r="AF204" s="577"/>
      <c r="AG204" s="843"/>
      <c r="AH204" s="841"/>
      <c r="AI204" s="843"/>
      <c r="AJ204" s="560"/>
    </row>
    <row r="205" spans="1:36" s="615" customFormat="1">
      <c r="A205" s="843"/>
      <c r="D205" s="716"/>
      <c r="E205" s="716"/>
      <c r="F205" s="716"/>
      <c r="G205" s="716"/>
      <c r="H205" s="716"/>
      <c r="I205" s="716"/>
      <c r="J205" s="716"/>
      <c r="K205" s="716"/>
      <c r="L205" s="577"/>
      <c r="M205" s="716"/>
      <c r="N205" s="856"/>
      <c r="O205" s="856"/>
      <c r="P205" s="126"/>
      <c r="Q205" s="857"/>
      <c r="S205" s="843"/>
      <c r="T205" s="843"/>
      <c r="U205" s="843"/>
      <c r="V205" s="577"/>
      <c r="Z205" s="716"/>
      <c r="AA205" s="719"/>
      <c r="AB205" s="716"/>
      <c r="AC205" s="716"/>
      <c r="AD205" s="577"/>
      <c r="AE205" s="577"/>
      <c r="AF205" s="577"/>
      <c r="AG205" s="843"/>
      <c r="AH205" s="841"/>
      <c r="AI205" s="843"/>
      <c r="AJ205" s="560"/>
    </row>
    <row r="206" spans="1:36" s="615" customFormat="1">
      <c r="A206" s="843"/>
      <c r="D206" s="716"/>
      <c r="E206" s="716"/>
      <c r="F206" s="716"/>
      <c r="G206" s="716"/>
      <c r="H206" s="716"/>
      <c r="I206" s="716"/>
      <c r="J206" s="716"/>
      <c r="K206" s="716"/>
      <c r="L206" s="577"/>
      <c r="M206" s="716"/>
      <c r="N206" s="856"/>
      <c r="O206" s="856"/>
      <c r="P206" s="126"/>
      <c r="Q206" s="857"/>
      <c r="S206" s="843"/>
      <c r="T206" s="843"/>
      <c r="U206" s="843"/>
      <c r="V206" s="577"/>
      <c r="Z206" s="716"/>
      <c r="AA206" s="719"/>
      <c r="AB206" s="716"/>
      <c r="AC206" s="716"/>
      <c r="AD206" s="577"/>
      <c r="AE206" s="577"/>
      <c r="AF206" s="577"/>
      <c r="AG206" s="843"/>
      <c r="AH206" s="841"/>
      <c r="AI206" s="843"/>
      <c r="AJ206" s="560"/>
    </row>
    <row r="207" spans="1:36" s="615" customFormat="1">
      <c r="A207" s="843"/>
      <c r="D207" s="716"/>
      <c r="E207" s="716"/>
      <c r="F207" s="716"/>
      <c r="G207" s="716"/>
      <c r="H207" s="716"/>
      <c r="I207" s="716"/>
      <c r="J207" s="716"/>
      <c r="K207" s="716"/>
      <c r="L207" s="577"/>
      <c r="M207" s="716"/>
      <c r="N207" s="856"/>
      <c r="O207" s="856"/>
      <c r="P207" s="126"/>
      <c r="Q207" s="857"/>
      <c r="S207" s="843"/>
      <c r="T207" s="843"/>
      <c r="U207" s="843"/>
      <c r="V207" s="577"/>
      <c r="Z207" s="716"/>
      <c r="AA207" s="719"/>
      <c r="AB207" s="716"/>
      <c r="AC207" s="716"/>
      <c r="AD207" s="577"/>
      <c r="AE207" s="577"/>
      <c r="AF207" s="577"/>
      <c r="AG207" s="843"/>
      <c r="AH207" s="841"/>
      <c r="AI207" s="843"/>
      <c r="AJ207" s="560"/>
    </row>
    <row r="208" spans="1:36" s="615" customFormat="1">
      <c r="A208" s="843"/>
      <c r="D208" s="716"/>
      <c r="E208" s="716"/>
      <c r="F208" s="716"/>
      <c r="G208" s="716"/>
      <c r="H208" s="716"/>
      <c r="I208" s="716"/>
      <c r="J208" s="716"/>
      <c r="K208" s="716"/>
      <c r="L208" s="577"/>
      <c r="M208" s="716"/>
      <c r="N208" s="856"/>
      <c r="O208" s="856"/>
      <c r="P208" s="126"/>
      <c r="Q208" s="857"/>
      <c r="S208" s="843"/>
      <c r="T208" s="843"/>
      <c r="U208" s="843"/>
      <c r="V208" s="577"/>
      <c r="Z208" s="716"/>
      <c r="AA208" s="719"/>
      <c r="AB208" s="716"/>
      <c r="AC208" s="716"/>
      <c r="AD208" s="577"/>
      <c r="AE208" s="577"/>
      <c r="AF208" s="577"/>
      <c r="AG208" s="843"/>
      <c r="AH208" s="841"/>
      <c r="AI208" s="843"/>
      <c r="AJ208" s="560"/>
    </row>
    <row r="209" spans="1:36" s="615" customFormat="1">
      <c r="A209" s="843"/>
      <c r="D209" s="716"/>
      <c r="E209" s="716"/>
      <c r="F209" s="716"/>
      <c r="G209" s="716"/>
      <c r="H209" s="716"/>
      <c r="I209" s="716"/>
      <c r="J209" s="716"/>
      <c r="K209" s="716"/>
      <c r="L209" s="577"/>
      <c r="M209" s="716"/>
      <c r="N209" s="856"/>
      <c r="O209" s="856"/>
      <c r="P209" s="126"/>
      <c r="Q209" s="857"/>
      <c r="S209" s="843"/>
      <c r="T209" s="843"/>
      <c r="U209" s="843"/>
      <c r="V209" s="577"/>
      <c r="Z209" s="716"/>
      <c r="AA209" s="719"/>
      <c r="AB209" s="716"/>
      <c r="AC209" s="716"/>
      <c r="AD209" s="577"/>
      <c r="AE209" s="577"/>
      <c r="AF209" s="577"/>
      <c r="AG209" s="843"/>
      <c r="AH209" s="841"/>
      <c r="AI209" s="843"/>
      <c r="AJ209" s="560"/>
    </row>
    <row r="210" spans="1:36" s="615" customFormat="1">
      <c r="A210" s="843"/>
      <c r="D210" s="716"/>
      <c r="E210" s="716"/>
      <c r="F210" s="716"/>
      <c r="G210" s="716"/>
      <c r="H210" s="716"/>
      <c r="I210" s="716"/>
      <c r="J210" s="716"/>
      <c r="K210" s="716"/>
      <c r="L210" s="577"/>
      <c r="M210" s="716"/>
      <c r="N210" s="856"/>
      <c r="O210" s="856"/>
      <c r="P210" s="126"/>
      <c r="Q210" s="857"/>
      <c r="S210" s="843"/>
      <c r="T210" s="843"/>
      <c r="U210" s="843"/>
      <c r="V210" s="577"/>
      <c r="Z210" s="716"/>
      <c r="AA210" s="719"/>
      <c r="AB210" s="716"/>
      <c r="AC210" s="716"/>
      <c r="AD210" s="577"/>
      <c r="AE210" s="577"/>
      <c r="AF210" s="577"/>
      <c r="AG210" s="843"/>
      <c r="AH210" s="841"/>
      <c r="AI210" s="843"/>
      <c r="AJ210" s="560"/>
    </row>
    <row r="211" spans="1:36" s="615" customFormat="1">
      <c r="A211" s="843"/>
      <c r="D211" s="716"/>
      <c r="E211" s="716"/>
      <c r="F211" s="716"/>
      <c r="G211" s="716"/>
      <c r="H211" s="716"/>
      <c r="I211" s="716"/>
      <c r="J211" s="716"/>
      <c r="K211" s="716"/>
      <c r="L211" s="577"/>
      <c r="M211" s="716"/>
      <c r="N211" s="856"/>
      <c r="O211" s="856"/>
      <c r="P211" s="126"/>
      <c r="Q211" s="857"/>
      <c r="S211" s="843"/>
      <c r="T211" s="843"/>
      <c r="U211" s="843"/>
      <c r="V211" s="577"/>
      <c r="Z211" s="716"/>
      <c r="AA211" s="719"/>
      <c r="AB211" s="716"/>
      <c r="AC211" s="716"/>
      <c r="AD211" s="577"/>
      <c r="AE211" s="577"/>
      <c r="AF211" s="577"/>
      <c r="AG211" s="843"/>
      <c r="AH211" s="841"/>
      <c r="AI211" s="843"/>
      <c r="AJ211" s="560"/>
    </row>
    <row r="212" spans="1:36" s="615" customFormat="1">
      <c r="A212" s="843"/>
      <c r="D212" s="716"/>
      <c r="E212" s="716"/>
      <c r="F212" s="716"/>
      <c r="G212" s="716"/>
      <c r="H212" s="716"/>
      <c r="I212" s="716"/>
      <c r="J212" s="716"/>
      <c r="K212" s="716"/>
      <c r="L212" s="577"/>
      <c r="M212" s="716"/>
      <c r="N212" s="856"/>
      <c r="O212" s="856"/>
      <c r="P212" s="126"/>
      <c r="Q212" s="857"/>
      <c r="S212" s="843"/>
      <c r="T212" s="843"/>
      <c r="U212" s="843"/>
      <c r="V212" s="577"/>
      <c r="Z212" s="716"/>
      <c r="AA212" s="719"/>
      <c r="AB212" s="716"/>
      <c r="AC212" s="716"/>
      <c r="AD212" s="577"/>
      <c r="AE212" s="577"/>
      <c r="AF212" s="577"/>
      <c r="AG212" s="843"/>
      <c r="AH212" s="841"/>
      <c r="AI212" s="843"/>
      <c r="AJ212" s="560"/>
    </row>
    <row r="213" spans="1:36" s="615" customFormat="1">
      <c r="A213" s="843"/>
      <c r="D213" s="716"/>
      <c r="E213" s="716"/>
      <c r="F213" s="716"/>
      <c r="G213" s="716"/>
      <c r="H213" s="716"/>
      <c r="I213" s="716"/>
      <c r="J213" s="716"/>
      <c r="K213" s="716"/>
      <c r="L213" s="577"/>
      <c r="M213" s="716"/>
      <c r="N213" s="856"/>
      <c r="O213" s="856"/>
      <c r="P213" s="126"/>
      <c r="Q213" s="857"/>
      <c r="S213" s="843"/>
      <c r="T213" s="843"/>
      <c r="U213" s="843"/>
      <c r="V213" s="577"/>
      <c r="Z213" s="716"/>
      <c r="AA213" s="719"/>
      <c r="AB213" s="716"/>
      <c r="AC213" s="716"/>
      <c r="AD213" s="577"/>
      <c r="AE213" s="577"/>
      <c r="AF213" s="577"/>
      <c r="AG213" s="843"/>
      <c r="AH213" s="841"/>
      <c r="AI213" s="843"/>
      <c r="AJ213" s="560"/>
    </row>
    <row r="214" spans="1:36" s="615" customFormat="1">
      <c r="A214" s="843"/>
      <c r="D214" s="716"/>
      <c r="E214" s="716"/>
      <c r="F214" s="716"/>
      <c r="G214" s="716"/>
      <c r="H214" s="716"/>
      <c r="I214" s="716"/>
      <c r="J214" s="716"/>
      <c r="K214" s="716"/>
      <c r="L214" s="577"/>
      <c r="M214" s="716"/>
      <c r="N214" s="856"/>
      <c r="O214" s="856"/>
      <c r="P214" s="126"/>
      <c r="Q214" s="857"/>
      <c r="S214" s="843"/>
      <c r="T214" s="843"/>
      <c r="U214" s="843"/>
      <c r="V214" s="577"/>
      <c r="Z214" s="716"/>
      <c r="AA214" s="719"/>
      <c r="AB214" s="716"/>
      <c r="AC214" s="716"/>
      <c r="AD214" s="577"/>
      <c r="AE214" s="577"/>
      <c r="AF214" s="577"/>
      <c r="AG214" s="843"/>
      <c r="AH214" s="841"/>
      <c r="AI214" s="843"/>
      <c r="AJ214" s="560"/>
    </row>
    <row r="215" spans="1:36" s="615" customFormat="1">
      <c r="A215" s="843"/>
      <c r="D215" s="716"/>
      <c r="E215" s="716"/>
      <c r="F215" s="716"/>
      <c r="G215" s="716"/>
      <c r="H215" s="716"/>
      <c r="I215" s="716"/>
      <c r="J215" s="716"/>
      <c r="K215" s="716"/>
      <c r="L215" s="577"/>
      <c r="M215" s="716"/>
      <c r="N215" s="856"/>
      <c r="O215" s="856"/>
      <c r="P215" s="126"/>
      <c r="Q215" s="857"/>
      <c r="S215" s="843"/>
      <c r="T215" s="843"/>
      <c r="U215" s="843"/>
      <c r="V215" s="577"/>
      <c r="Z215" s="716"/>
      <c r="AA215" s="719"/>
      <c r="AB215" s="716"/>
      <c r="AC215" s="716"/>
      <c r="AD215" s="577"/>
      <c r="AE215" s="577"/>
      <c r="AF215" s="577"/>
      <c r="AG215" s="843"/>
      <c r="AH215" s="841"/>
      <c r="AI215" s="843"/>
      <c r="AJ215" s="560"/>
    </row>
    <row r="216" spans="1:36" s="615" customFormat="1">
      <c r="A216" s="843"/>
      <c r="D216" s="716"/>
      <c r="E216" s="716"/>
      <c r="F216" s="716"/>
      <c r="G216" s="716"/>
      <c r="H216" s="716"/>
      <c r="I216" s="716"/>
      <c r="J216" s="716"/>
      <c r="K216" s="716"/>
      <c r="L216" s="577"/>
      <c r="M216" s="716"/>
      <c r="N216" s="856"/>
      <c r="O216" s="856"/>
      <c r="P216" s="126"/>
      <c r="Q216" s="857"/>
      <c r="S216" s="843"/>
      <c r="T216" s="843"/>
      <c r="U216" s="843"/>
      <c r="V216" s="577"/>
      <c r="Z216" s="716"/>
      <c r="AA216" s="719"/>
      <c r="AB216" s="716"/>
      <c r="AC216" s="716"/>
      <c r="AD216" s="577"/>
      <c r="AE216" s="577"/>
      <c r="AF216" s="577"/>
      <c r="AG216" s="843"/>
      <c r="AH216" s="841"/>
      <c r="AI216" s="843"/>
      <c r="AJ216" s="560"/>
    </row>
    <row r="217" spans="1:36" s="615" customFormat="1">
      <c r="A217" s="843"/>
      <c r="D217" s="716"/>
      <c r="E217" s="716"/>
      <c r="F217" s="716"/>
      <c r="G217" s="716"/>
      <c r="H217" s="716"/>
      <c r="I217" s="716"/>
      <c r="J217" s="716"/>
      <c r="K217" s="716"/>
      <c r="L217" s="577"/>
      <c r="M217" s="716"/>
      <c r="N217" s="856"/>
      <c r="O217" s="856"/>
      <c r="P217" s="126"/>
      <c r="Q217" s="857"/>
      <c r="S217" s="843"/>
      <c r="T217" s="843"/>
      <c r="U217" s="843"/>
      <c r="V217" s="577"/>
      <c r="Z217" s="716"/>
      <c r="AA217" s="719"/>
      <c r="AB217" s="716"/>
      <c r="AC217" s="716"/>
      <c r="AD217" s="577"/>
      <c r="AE217" s="577"/>
      <c r="AF217" s="577"/>
      <c r="AG217" s="843"/>
      <c r="AH217" s="841"/>
      <c r="AI217" s="843"/>
      <c r="AJ217" s="560"/>
    </row>
    <row r="218" spans="1:36" s="615" customFormat="1">
      <c r="A218" s="843"/>
      <c r="D218" s="716"/>
      <c r="E218" s="716"/>
      <c r="F218" s="716"/>
      <c r="G218" s="716"/>
      <c r="H218" s="716"/>
      <c r="I218" s="716"/>
      <c r="J218" s="716"/>
      <c r="K218" s="716"/>
      <c r="L218" s="577"/>
      <c r="M218" s="716"/>
      <c r="N218" s="856"/>
      <c r="O218" s="856"/>
      <c r="P218" s="126"/>
      <c r="Q218" s="857"/>
      <c r="S218" s="843"/>
      <c r="T218" s="843"/>
      <c r="U218" s="843"/>
      <c r="V218" s="577"/>
      <c r="Z218" s="716"/>
      <c r="AA218" s="719"/>
      <c r="AB218" s="716"/>
      <c r="AC218" s="716"/>
      <c r="AD218" s="577"/>
      <c r="AE218" s="577"/>
      <c r="AF218" s="577"/>
      <c r="AG218" s="843"/>
      <c r="AH218" s="841"/>
      <c r="AI218" s="843"/>
      <c r="AJ218" s="560"/>
    </row>
    <row r="219" spans="1:36" s="615" customFormat="1">
      <c r="A219" s="843"/>
      <c r="D219" s="716"/>
      <c r="E219" s="716"/>
      <c r="F219" s="716"/>
      <c r="G219" s="716"/>
      <c r="H219" s="716"/>
      <c r="I219" s="716"/>
      <c r="J219" s="716"/>
      <c r="K219" s="716"/>
      <c r="L219" s="577"/>
      <c r="M219" s="716"/>
      <c r="N219" s="856"/>
      <c r="O219" s="856"/>
      <c r="P219" s="126"/>
      <c r="Q219" s="857"/>
      <c r="S219" s="843"/>
      <c r="T219" s="843"/>
      <c r="U219" s="843"/>
      <c r="V219" s="577"/>
      <c r="Z219" s="716"/>
      <c r="AA219" s="719"/>
      <c r="AB219" s="716"/>
      <c r="AC219" s="716"/>
      <c r="AD219" s="577"/>
      <c r="AE219" s="577"/>
      <c r="AF219" s="577"/>
      <c r="AG219" s="843"/>
      <c r="AH219" s="841"/>
      <c r="AI219" s="843"/>
      <c r="AJ219" s="560"/>
    </row>
    <row r="220" spans="1:36" s="615" customFormat="1">
      <c r="A220" s="843"/>
      <c r="D220" s="716"/>
      <c r="E220" s="716"/>
      <c r="F220" s="716"/>
      <c r="G220" s="716"/>
      <c r="H220" s="716"/>
      <c r="I220" s="716"/>
      <c r="J220" s="716"/>
      <c r="K220" s="716"/>
      <c r="L220" s="577"/>
      <c r="M220" s="716"/>
      <c r="N220" s="856"/>
      <c r="O220" s="856"/>
      <c r="P220" s="126"/>
      <c r="Q220" s="857"/>
      <c r="S220" s="843"/>
      <c r="T220" s="843"/>
      <c r="U220" s="843"/>
      <c r="V220" s="577"/>
      <c r="Z220" s="716"/>
      <c r="AA220" s="719"/>
      <c r="AB220" s="716"/>
      <c r="AC220" s="716"/>
      <c r="AD220" s="577"/>
      <c r="AE220" s="577"/>
      <c r="AF220" s="577"/>
      <c r="AG220" s="843"/>
      <c r="AH220" s="841"/>
      <c r="AI220" s="843"/>
      <c r="AJ220" s="560"/>
    </row>
    <row r="221" spans="1:36" s="615" customFormat="1">
      <c r="A221" s="843"/>
      <c r="D221" s="716"/>
      <c r="E221" s="716"/>
      <c r="F221" s="716"/>
      <c r="G221" s="716"/>
      <c r="H221" s="716"/>
      <c r="I221" s="716"/>
      <c r="J221" s="716"/>
      <c r="K221" s="716"/>
      <c r="L221" s="577"/>
      <c r="M221" s="716"/>
      <c r="N221" s="856"/>
      <c r="O221" s="856"/>
      <c r="P221" s="126"/>
      <c r="Q221" s="857"/>
      <c r="S221" s="843"/>
      <c r="T221" s="843"/>
      <c r="U221" s="843"/>
      <c r="V221" s="577"/>
      <c r="Z221" s="716"/>
      <c r="AA221" s="719"/>
      <c r="AB221" s="716"/>
      <c r="AC221" s="716"/>
      <c r="AD221" s="577"/>
      <c r="AE221" s="577"/>
      <c r="AF221" s="577"/>
      <c r="AG221" s="843"/>
      <c r="AH221" s="841"/>
      <c r="AI221" s="843"/>
      <c r="AJ221" s="560"/>
    </row>
    <row r="222" spans="1:36" s="615" customFormat="1">
      <c r="A222" s="843"/>
      <c r="D222" s="716"/>
      <c r="E222" s="716"/>
      <c r="F222" s="716"/>
      <c r="G222" s="716"/>
      <c r="H222" s="716"/>
      <c r="I222" s="716"/>
      <c r="J222" s="716"/>
      <c r="K222" s="716"/>
      <c r="L222" s="577"/>
      <c r="M222" s="716"/>
      <c r="N222" s="856"/>
      <c r="O222" s="856"/>
      <c r="P222" s="126"/>
      <c r="Q222" s="857"/>
      <c r="S222" s="843"/>
      <c r="T222" s="843"/>
      <c r="U222" s="843"/>
      <c r="V222" s="577"/>
      <c r="Z222" s="716"/>
      <c r="AA222" s="719"/>
      <c r="AB222" s="716"/>
      <c r="AC222" s="716"/>
      <c r="AD222" s="577"/>
      <c r="AE222" s="577"/>
      <c r="AF222" s="577"/>
      <c r="AG222" s="843"/>
      <c r="AH222" s="841"/>
      <c r="AI222" s="843"/>
      <c r="AJ222" s="560"/>
    </row>
    <row r="223" spans="1:36" s="615" customFormat="1">
      <c r="A223" s="843"/>
      <c r="D223" s="716"/>
      <c r="E223" s="716"/>
      <c r="F223" s="716"/>
      <c r="G223" s="716"/>
      <c r="H223" s="716"/>
      <c r="I223" s="716"/>
      <c r="J223" s="716"/>
      <c r="K223" s="716"/>
      <c r="L223" s="577"/>
      <c r="M223" s="716"/>
      <c r="N223" s="856"/>
      <c r="O223" s="856"/>
      <c r="P223" s="126"/>
      <c r="Q223" s="857"/>
      <c r="S223" s="843"/>
      <c r="T223" s="843"/>
      <c r="U223" s="843"/>
      <c r="V223" s="577"/>
      <c r="Z223" s="716"/>
      <c r="AA223" s="719"/>
      <c r="AB223" s="716"/>
      <c r="AC223" s="716"/>
      <c r="AD223" s="577"/>
      <c r="AE223" s="577"/>
      <c r="AF223" s="577"/>
      <c r="AG223" s="843"/>
      <c r="AH223" s="841"/>
      <c r="AI223" s="843"/>
      <c r="AJ223" s="560"/>
    </row>
    <row r="224" spans="1:36" s="615" customFormat="1">
      <c r="A224" s="843"/>
      <c r="D224" s="716"/>
      <c r="E224" s="716"/>
      <c r="F224" s="716"/>
      <c r="G224" s="716"/>
      <c r="H224" s="716"/>
      <c r="I224" s="716"/>
      <c r="J224" s="716"/>
      <c r="K224" s="716"/>
      <c r="L224" s="577"/>
      <c r="M224" s="716"/>
      <c r="N224" s="856"/>
      <c r="O224" s="856"/>
      <c r="P224" s="126"/>
      <c r="Q224" s="857"/>
      <c r="S224" s="843"/>
      <c r="T224" s="843"/>
      <c r="U224" s="843"/>
      <c r="V224" s="577"/>
      <c r="Z224" s="716"/>
      <c r="AA224" s="719"/>
      <c r="AB224" s="716"/>
      <c r="AC224" s="716"/>
      <c r="AD224" s="577"/>
      <c r="AE224" s="577"/>
      <c r="AF224" s="577"/>
      <c r="AG224" s="843"/>
      <c r="AH224" s="841"/>
      <c r="AI224" s="843"/>
      <c r="AJ224" s="560"/>
    </row>
    <row r="225" spans="1:36" s="615" customFormat="1">
      <c r="A225" s="843"/>
      <c r="D225" s="716"/>
      <c r="E225" s="716"/>
      <c r="F225" s="716"/>
      <c r="G225" s="716"/>
      <c r="H225" s="716"/>
      <c r="I225" s="716"/>
      <c r="J225" s="716"/>
      <c r="K225" s="716"/>
      <c r="L225" s="577"/>
      <c r="M225" s="716"/>
      <c r="N225" s="856"/>
      <c r="O225" s="856"/>
      <c r="P225" s="126"/>
      <c r="Q225" s="857"/>
      <c r="S225" s="843"/>
      <c r="T225" s="843"/>
      <c r="U225" s="843"/>
      <c r="V225" s="577"/>
      <c r="Z225" s="716"/>
      <c r="AA225" s="719"/>
      <c r="AB225" s="716"/>
      <c r="AC225" s="716"/>
      <c r="AD225" s="577"/>
      <c r="AE225" s="577"/>
      <c r="AF225" s="577"/>
      <c r="AG225" s="843"/>
      <c r="AH225" s="841"/>
      <c r="AI225" s="843"/>
      <c r="AJ225" s="560"/>
    </row>
    <row r="226" spans="1:36" s="615" customFormat="1">
      <c r="A226" s="843"/>
      <c r="D226" s="716"/>
      <c r="E226" s="716"/>
      <c r="F226" s="716"/>
      <c r="G226" s="716"/>
      <c r="H226" s="716"/>
      <c r="I226" s="716"/>
      <c r="J226" s="716"/>
      <c r="K226" s="716"/>
      <c r="L226" s="577"/>
      <c r="M226" s="716"/>
      <c r="N226" s="856"/>
      <c r="O226" s="856"/>
      <c r="P226" s="126"/>
      <c r="Q226" s="857"/>
      <c r="S226" s="843"/>
      <c r="T226" s="843"/>
      <c r="U226" s="843"/>
      <c r="V226" s="577"/>
      <c r="Z226" s="716"/>
      <c r="AA226" s="719"/>
      <c r="AB226" s="716"/>
      <c r="AC226" s="716"/>
      <c r="AD226" s="577"/>
      <c r="AE226" s="577"/>
      <c r="AF226" s="577"/>
      <c r="AG226" s="843"/>
      <c r="AH226" s="841"/>
      <c r="AI226" s="843"/>
      <c r="AJ226" s="560"/>
    </row>
    <row r="227" spans="1:36" s="615" customFormat="1">
      <c r="A227" s="843"/>
      <c r="D227" s="716"/>
      <c r="E227" s="716"/>
      <c r="F227" s="716"/>
      <c r="G227" s="716"/>
      <c r="H227" s="716"/>
      <c r="I227" s="716"/>
      <c r="J227" s="716"/>
      <c r="K227" s="716"/>
      <c r="L227" s="577"/>
      <c r="M227" s="716"/>
      <c r="N227" s="856"/>
      <c r="O227" s="856"/>
      <c r="P227" s="126"/>
      <c r="Q227" s="857"/>
      <c r="S227" s="843"/>
      <c r="T227" s="843"/>
      <c r="U227" s="843"/>
      <c r="V227" s="577"/>
      <c r="Z227" s="716"/>
      <c r="AA227" s="719"/>
      <c r="AB227" s="716"/>
      <c r="AC227" s="716"/>
      <c r="AD227" s="577"/>
      <c r="AE227" s="577"/>
      <c r="AF227" s="577"/>
      <c r="AG227" s="843"/>
      <c r="AH227" s="841"/>
      <c r="AI227" s="843"/>
      <c r="AJ227" s="560"/>
    </row>
    <row r="228" spans="1:36" s="615" customFormat="1">
      <c r="A228" s="843"/>
      <c r="D228" s="716"/>
      <c r="E228" s="716"/>
      <c r="F228" s="716"/>
      <c r="G228" s="716"/>
      <c r="H228" s="716"/>
      <c r="I228" s="716"/>
      <c r="J228" s="716"/>
      <c r="K228" s="716"/>
      <c r="L228" s="577"/>
      <c r="M228" s="716"/>
      <c r="N228" s="856"/>
      <c r="O228" s="856"/>
      <c r="P228" s="126"/>
      <c r="Q228" s="857"/>
      <c r="S228" s="843"/>
      <c r="T228" s="843"/>
      <c r="U228" s="843"/>
      <c r="V228" s="577"/>
      <c r="Z228" s="716"/>
      <c r="AA228" s="719"/>
      <c r="AB228" s="716"/>
      <c r="AC228" s="716"/>
      <c r="AD228" s="577"/>
      <c r="AE228" s="577"/>
      <c r="AF228" s="577"/>
      <c r="AG228" s="843"/>
      <c r="AH228" s="841"/>
      <c r="AI228" s="843"/>
      <c r="AJ228" s="560"/>
    </row>
    <row r="229" spans="1:36" s="615" customFormat="1">
      <c r="A229" s="843"/>
      <c r="D229" s="716"/>
      <c r="E229" s="716"/>
      <c r="F229" s="716"/>
      <c r="G229" s="716"/>
      <c r="H229" s="716"/>
      <c r="I229" s="716"/>
      <c r="J229" s="716"/>
      <c r="K229" s="716"/>
      <c r="L229" s="577"/>
      <c r="M229" s="716"/>
      <c r="N229" s="856"/>
      <c r="O229" s="856"/>
      <c r="P229" s="126"/>
      <c r="Q229" s="857"/>
      <c r="S229" s="843"/>
      <c r="T229" s="843"/>
      <c r="U229" s="843"/>
      <c r="V229" s="577"/>
      <c r="Z229" s="716"/>
      <c r="AA229" s="719"/>
      <c r="AB229" s="716"/>
      <c r="AC229" s="716"/>
      <c r="AD229" s="577"/>
      <c r="AE229" s="577"/>
      <c r="AF229" s="577"/>
      <c r="AG229" s="843"/>
      <c r="AH229" s="841"/>
      <c r="AI229" s="843"/>
      <c r="AJ229" s="560"/>
    </row>
    <row r="230" spans="1:36" s="615" customFormat="1">
      <c r="A230" s="843"/>
      <c r="D230" s="716"/>
      <c r="E230" s="716"/>
      <c r="F230" s="716"/>
      <c r="G230" s="716"/>
      <c r="H230" s="716"/>
      <c r="I230" s="716"/>
      <c r="J230" s="716"/>
      <c r="K230" s="716"/>
      <c r="L230" s="577"/>
      <c r="M230" s="716"/>
      <c r="N230" s="856"/>
      <c r="O230" s="856"/>
      <c r="P230" s="126"/>
      <c r="Q230" s="857"/>
      <c r="S230" s="843"/>
      <c r="T230" s="843"/>
      <c r="U230" s="843"/>
      <c r="V230" s="577"/>
      <c r="Z230" s="716"/>
      <c r="AA230" s="719"/>
      <c r="AB230" s="716"/>
      <c r="AC230" s="716"/>
      <c r="AD230" s="577"/>
      <c r="AE230" s="577"/>
      <c r="AF230" s="577"/>
      <c r="AG230" s="843"/>
      <c r="AH230" s="841"/>
      <c r="AI230" s="843"/>
      <c r="AJ230" s="560"/>
    </row>
    <row r="231" spans="1:36" s="615" customFormat="1">
      <c r="A231" s="843"/>
      <c r="D231" s="716"/>
      <c r="E231" s="716"/>
      <c r="F231" s="716"/>
      <c r="G231" s="716"/>
      <c r="H231" s="716"/>
      <c r="I231" s="716"/>
      <c r="J231" s="716"/>
      <c r="K231" s="716"/>
      <c r="L231" s="577"/>
      <c r="M231" s="716"/>
      <c r="N231" s="856"/>
      <c r="O231" s="856"/>
      <c r="P231" s="126"/>
      <c r="Q231" s="857"/>
      <c r="S231" s="843"/>
      <c r="T231" s="843"/>
      <c r="U231" s="843"/>
      <c r="V231" s="577"/>
      <c r="Z231" s="716"/>
      <c r="AA231" s="719"/>
      <c r="AB231" s="716"/>
      <c r="AC231" s="716"/>
      <c r="AD231" s="577"/>
      <c r="AE231" s="577"/>
      <c r="AF231" s="577"/>
      <c r="AG231" s="843"/>
      <c r="AH231" s="841"/>
      <c r="AI231" s="843"/>
      <c r="AJ231" s="560"/>
    </row>
    <row r="232" spans="1:36" s="615" customFormat="1">
      <c r="A232" s="843"/>
      <c r="D232" s="716"/>
      <c r="E232" s="716"/>
      <c r="F232" s="716"/>
      <c r="G232" s="716"/>
      <c r="H232" s="716"/>
      <c r="I232" s="716"/>
      <c r="J232" s="716"/>
      <c r="K232" s="716"/>
      <c r="L232" s="577"/>
      <c r="M232" s="716"/>
      <c r="N232" s="856"/>
      <c r="O232" s="856"/>
      <c r="P232" s="126"/>
      <c r="Q232" s="857"/>
      <c r="S232" s="843"/>
      <c r="T232" s="843"/>
      <c r="U232" s="843"/>
      <c r="V232" s="577"/>
      <c r="Z232" s="716"/>
      <c r="AA232" s="719"/>
      <c r="AB232" s="716"/>
      <c r="AC232" s="716"/>
      <c r="AD232" s="577"/>
      <c r="AE232" s="577"/>
      <c r="AF232" s="577"/>
      <c r="AG232" s="843"/>
      <c r="AH232" s="841"/>
      <c r="AI232" s="843"/>
      <c r="AJ232" s="560"/>
    </row>
    <row r="233" spans="1:36" s="615" customFormat="1">
      <c r="A233" s="843"/>
      <c r="D233" s="716"/>
      <c r="E233" s="716"/>
      <c r="F233" s="716"/>
      <c r="G233" s="716"/>
      <c r="H233" s="716"/>
      <c r="I233" s="716"/>
      <c r="J233" s="716"/>
      <c r="K233" s="716"/>
      <c r="L233" s="577"/>
      <c r="M233" s="716"/>
      <c r="N233" s="856"/>
      <c r="O233" s="856"/>
      <c r="P233" s="126"/>
      <c r="Q233" s="857"/>
      <c r="S233" s="843"/>
      <c r="T233" s="843"/>
      <c r="U233" s="843"/>
      <c r="V233" s="577"/>
      <c r="Z233" s="716"/>
      <c r="AA233" s="719"/>
      <c r="AB233" s="716"/>
      <c r="AC233" s="716"/>
      <c r="AD233" s="577"/>
      <c r="AE233" s="577"/>
      <c r="AF233" s="577"/>
      <c r="AG233" s="843"/>
      <c r="AH233" s="841"/>
      <c r="AI233" s="843"/>
      <c r="AJ233" s="560"/>
    </row>
    <row r="234" spans="1:36" s="615" customFormat="1">
      <c r="A234" s="843"/>
      <c r="D234" s="716"/>
      <c r="E234" s="716"/>
      <c r="F234" s="716"/>
      <c r="G234" s="716"/>
      <c r="H234" s="716"/>
      <c r="I234" s="716"/>
      <c r="J234" s="716"/>
      <c r="K234" s="716"/>
      <c r="L234" s="577"/>
      <c r="M234" s="716"/>
      <c r="N234" s="856"/>
      <c r="O234" s="856"/>
      <c r="P234" s="126"/>
      <c r="Q234" s="857"/>
      <c r="S234" s="843"/>
      <c r="T234" s="843"/>
      <c r="U234" s="843"/>
      <c r="V234" s="577"/>
      <c r="Z234" s="716"/>
      <c r="AA234" s="719"/>
      <c r="AB234" s="716"/>
      <c r="AC234" s="716"/>
      <c r="AD234" s="577"/>
      <c r="AE234" s="577"/>
      <c r="AF234" s="577"/>
      <c r="AG234" s="843"/>
      <c r="AH234" s="841"/>
      <c r="AI234" s="843"/>
      <c r="AJ234" s="560"/>
    </row>
    <row r="235" spans="1:36" s="615" customFormat="1">
      <c r="A235" s="843"/>
      <c r="D235" s="716"/>
      <c r="E235" s="716"/>
      <c r="F235" s="716"/>
      <c r="G235" s="716"/>
      <c r="H235" s="716"/>
      <c r="I235" s="716"/>
      <c r="J235" s="716"/>
      <c r="K235" s="716"/>
      <c r="L235" s="577"/>
      <c r="M235" s="716"/>
      <c r="N235" s="856"/>
      <c r="O235" s="856"/>
      <c r="P235" s="126"/>
      <c r="Q235" s="857"/>
      <c r="S235" s="843"/>
      <c r="T235" s="843"/>
      <c r="U235" s="843"/>
      <c r="V235" s="577"/>
      <c r="Z235" s="716"/>
      <c r="AA235" s="719"/>
      <c r="AB235" s="716"/>
      <c r="AC235" s="716"/>
      <c r="AD235" s="577"/>
      <c r="AE235" s="577"/>
      <c r="AF235" s="577"/>
      <c r="AG235" s="843"/>
      <c r="AH235" s="841"/>
      <c r="AI235" s="843"/>
      <c r="AJ235" s="560"/>
    </row>
    <row r="236" spans="1:36" s="615" customFormat="1">
      <c r="A236" s="843"/>
      <c r="D236" s="716"/>
      <c r="E236" s="716"/>
      <c r="F236" s="716"/>
      <c r="G236" s="716"/>
      <c r="H236" s="716"/>
      <c r="I236" s="716"/>
      <c r="J236" s="716"/>
      <c r="K236" s="716"/>
      <c r="L236" s="577"/>
      <c r="M236" s="716"/>
      <c r="N236" s="856"/>
      <c r="O236" s="856"/>
      <c r="P236" s="126"/>
      <c r="Q236" s="857"/>
      <c r="S236" s="843"/>
      <c r="T236" s="843"/>
      <c r="U236" s="843"/>
      <c r="V236" s="577"/>
      <c r="Z236" s="716"/>
      <c r="AA236" s="719"/>
      <c r="AB236" s="716"/>
      <c r="AC236" s="716"/>
      <c r="AD236" s="577"/>
      <c r="AE236" s="577"/>
      <c r="AF236" s="577"/>
      <c r="AG236" s="843"/>
      <c r="AH236" s="841"/>
      <c r="AI236" s="843"/>
      <c r="AJ236" s="560"/>
    </row>
    <row r="237" spans="1:36" s="615" customFormat="1">
      <c r="A237" s="843"/>
      <c r="D237" s="716"/>
      <c r="E237" s="716"/>
      <c r="F237" s="716"/>
      <c r="G237" s="716"/>
      <c r="H237" s="716"/>
      <c r="I237" s="716"/>
      <c r="J237" s="716"/>
      <c r="K237" s="716"/>
      <c r="L237" s="577"/>
      <c r="M237" s="716"/>
      <c r="N237" s="856"/>
      <c r="O237" s="856"/>
      <c r="P237" s="126"/>
      <c r="Q237" s="857"/>
      <c r="S237" s="843"/>
      <c r="T237" s="843"/>
      <c r="U237" s="843"/>
      <c r="V237" s="577"/>
      <c r="Z237" s="716"/>
      <c r="AA237" s="719"/>
      <c r="AB237" s="716"/>
      <c r="AC237" s="716"/>
      <c r="AD237" s="577"/>
      <c r="AE237" s="577"/>
      <c r="AF237" s="577"/>
      <c r="AG237" s="843"/>
      <c r="AH237" s="841"/>
      <c r="AI237" s="843"/>
      <c r="AJ237" s="560"/>
    </row>
    <row r="238" spans="1:36" s="615" customFormat="1">
      <c r="A238" s="843"/>
      <c r="D238" s="716"/>
      <c r="E238" s="716"/>
      <c r="F238" s="716"/>
      <c r="G238" s="716"/>
      <c r="H238" s="716"/>
      <c r="I238" s="716"/>
      <c r="J238" s="716"/>
      <c r="K238" s="716"/>
      <c r="L238" s="577"/>
      <c r="M238" s="716"/>
      <c r="N238" s="856"/>
      <c r="O238" s="856"/>
      <c r="P238" s="126"/>
      <c r="Q238" s="857"/>
      <c r="S238" s="843"/>
      <c r="T238" s="843"/>
      <c r="U238" s="843"/>
      <c r="V238" s="577"/>
      <c r="Z238" s="716"/>
      <c r="AA238" s="719"/>
      <c r="AB238" s="716"/>
      <c r="AC238" s="716"/>
      <c r="AD238" s="577"/>
      <c r="AE238" s="577"/>
      <c r="AF238" s="577"/>
      <c r="AG238" s="843"/>
      <c r="AH238" s="841"/>
      <c r="AI238" s="843"/>
      <c r="AJ238" s="560"/>
    </row>
    <row r="239" spans="1:36" s="615" customFormat="1">
      <c r="A239" s="843"/>
      <c r="D239" s="716"/>
      <c r="E239" s="716"/>
      <c r="F239" s="716"/>
      <c r="G239" s="716"/>
      <c r="H239" s="716"/>
      <c r="I239" s="716"/>
      <c r="J239" s="716"/>
      <c r="K239" s="716"/>
      <c r="L239" s="577"/>
      <c r="M239" s="716"/>
      <c r="N239" s="856"/>
      <c r="O239" s="856"/>
      <c r="P239" s="126"/>
      <c r="Q239" s="857"/>
      <c r="S239" s="843"/>
      <c r="T239" s="843"/>
      <c r="U239" s="843"/>
      <c r="V239" s="577"/>
      <c r="Z239" s="716"/>
      <c r="AA239" s="719"/>
      <c r="AB239" s="716"/>
      <c r="AC239" s="716"/>
      <c r="AD239" s="577"/>
      <c r="AE239" s="577"/>
      <c r="AF239" s="577"/>
      <c r="AG239" s="843"/>
      <c r="AH239" s="841"/>
      <c r="AI239" s="843"/>
      <c r="AJ239" s="560"/>
    </row>
    <row r="240" spans="1:36" s="615" customFormat="1">
      <c r="A240" s="843"/>
      <c r="D240" s="716"/>
      <c r="E240" s="716"/>
      <c r="F240" s="716"/>
      <c r="G240" s="716"/>
      <c r="H240" s="716"/>
      <c r="I240" s="716"/>
      <c r="J240" s="716"/>
      <c r="K240" s="716"/>
      <c r="L240" s="577"/>
      <c r="M240" s="716"/>
      <c r="N240" s="856"/>
      <c r="O240" s="856"/>
      <c r="P240" s="126"/>
      <c r="Q240" s="857"/>
      <c r="S240" s="843"/>
      <c r="T240" s="843"/>
      <c r="U240" s="843"/>
      <c r="V240" s="577"/>
      <c r="Z240" s="716"/>
      <c r="AA240" s="719"/>
      <c r="AB240" s="716"/>
      <c r="AC240" s="716"/>
      <c r="AD240" s="577"/>
      <c r="AE240" s="577"/>
      <c r="AF240" s="577"/>
      <c r="AG240" s="843"/>
      <c r="AH240" s="841"/>
      <c r="AI240" s="843"/>
      <c r="AJ240" s="560"/>
    </row>
    <row r="241" spans="1:36" s="615" customFormat="1">
      <c r="A241" s="843"/>
      <c r="D241" s="716"/>
      <c r="E241" s="716"/>
      <c r="F241" s="716"/>
      <c r="G241" s="716"/>
      <c r="H241" s="716"/>
      <c r="I241" s="716"/>
      <c r="J241" s="716"/>
      <c r="K241" s="716"/>
      <c r="L241" s="577"/>
      <c r="M241" s="716"/>
      <c r="N241" s="856"/>
      <c r="O241" s="856"/>
      <c r="P241" s="126"/>
      <c r="Q241" s="857"/>
      <c r="S241" s="843"/>
      <c r="T241" s="843"/>
      <c r="U241" s="843"/>
      <c r="V241" s="577"/>
      <c r="Z241" s="716"/>
      <c r="AA241" s="719"/>
      <c r="AB241" s="716"/>
      <c r="AC241" s="716"/>
      <c r="AD241" s="577"/>
      <c r="AE241" s="577"/>
      <c r="AF241" s="577"/>
      <c r="AG241" s="843"/>
      <c r="AH241" s="841"/>
      <c r="AI241" s="843"/>
      <c r="AJ241" s="560"/>
    </row>
    <row r="242" spans="1:36" s="615" customFormat="1">
      <c r="A242" s="843"/>
      <c r="D242" s="716"/>
      <c r="E242" s="716"/>
      <c r="F242" s="716"/>
      <c r="G242" s="716"/>
      <c r="H242" s="716"/>
      <c r="I242" s="716"/>
      <c r="J242" s="716"/>
      <c r="K242" s="716"/>
      <c r="L242" s="577"/>
      <c r="M242" s="716"/>
      <c r="N242" s="856"/>
      <c r="O242" s="856"/>
      <c r="P242" s="126"/>
      <c r="Q242" s="857"/>
      <c r="S242" s="843"/>
      <c r="T242" s="843"/>
      <c r="U242" s="843"/>
      <c r="V242" s="577"/>
      <c r="Z242" s="716"/>
      <c r="AA242" s="719"/>
      <c r="AB242" s="716"/>
      <c r="AC242" s="716"/>
      <c r="AD242" s="577"/>
      <c r="AE242" s="577"/>
      <c r="AF242" s="577"/>
      <c r="AG242" s="843"/>
      <c r="AH242" s="841"/>
      <c r="AI242" s="843"/>
      <c r="AJ242" s="560"/>
    </row>
    <row r="243" spans="1:36" s="615" customFormat="1">
      <c r="A243" s="843"/>
      <c r="D243" s="716"/>
      <c r="E243" s="716"/>
      <c r="F243" s="716"/>
      <c r="G243" s="716"/>
      <c r="H243" s="716"/>
      <c r="I243" s="716"/>
      <c r="J243" s="716"/>
      <c r="K243" s="716"/>
      <c r="L243" s="577"/>
      <c r="M243" s="716"/>
      <c r="N243" s="856"/>
      <c r="O243" s="856"/>
      <c r="P243" s="126"/>
      <c r="Q243" s="857"/>
      <c r="S243" s="843"/>
      <c r="T243" s="843"/>
      <c r="U243" s="843"/>
      <c r="V243" s="577"/>
      <c r="Z243" s="716"/>
      <c r="AA243" s="719"/>
      <c r="AB243" s="716"/>
      <c r="AC243" s="716"/>
      <c r="AD243" s="577"/>
      <c r="AE243" s="577"/>
      <c r="AF243" s="577"/>
      <c r="AG243" s="843"/>
      <c r="AH243" s="841"/>
      <c r="AI243" s="843"/>
      <c r="AJ243" s="560"/>
    </row>
    <row r="244" spans="1:36" s="615" customFormat="1">
      <c r="A244" s="843"/>
      <c r="D244" s="716"/>
      <c r="E244" s="716"/>
      <c r="F244" s="716"/>
      <c r="G244" s="716"/>
      <c r="H244" s="716"/>
      <c r="I244" s="716"/>
      <c r="J244" s="716"/>
      <c r="K244" s="716"/>
      <c r="L244" s="577"/>
      <c r="M244" s="716"/>
      <c r="N244" s="856"/>
      <c r="O244" s="856"/>
      <c r="P244" s="126"/>
      <c r="Q244" s="857"/>
      <c r="S244" s="843"/>
      <c r="T244" s="843"/>
      <c r="U244" s="843"/>
      <c r="V244" s="577"/>
      <c r="Z244" s="716"/>
      <c r="AA244" s="719"/>
      <c r="AB244" s="716"/>
      <c r="AC244" s="716"/>
      <c r="AD244" s="577"/>
      <c r="AE244" s="577"/>
      <c r="AF244" s="577"/>
      <c r="AG244" s="843"/>
      <c r="AH244" s="841"/>
      <c r="AI244" s="843"/>
      <c r="AJ244" s="560"/>
    </row>
    <row r="245" spans="1:36" s="615" customFormat="1">
      <c r="A245" s="843"/>
      <c r="D245" s="716"/>
      <c r="E245" s="716"/>
      <c r="F245" s="716"/>
      <c r="G245" s="716"/>
      <c r="H245" s="716"/>
      <c r="I245" s="716"/>
      <c r="J245" s="716"/>
      <c r="K245" s="716"/>
      <c r="L245" s="577"/>
      <c r="M245" s="716"/>
      <c r="N245" s="856"/>
      <c r="O245" s="856"/>
      <c r="P245" s="126"/>
      <c r="Q245" s="857"/>
      <c r="S245" s="843"/>
      <c r="T245" s="843"/>
      <c r="U245" s="843"/>
      <c r="V245" s="577"/>
      <c r="Z245" s="716"/>
      <c r="AA245" s="719"/>
      <c r="AB245" s="716"/>
      <c r="AC245" s="716"/>
      <c r="AD245" s="577"/>
      <c r="AE245" s="577"/>
      <c r="AF245" s="577"/>
      <c r="AG245" s="843"/>
      <c r="AH245" s="841"/>
      <c r="AI245" s="843"/>
      <c r="AJ245" s="560"/>
    </row>
    <row r="246" spans="1:36" s="615" customFormat="1">
      <c r="A246" s="843"/>
      <c r="D246" s="716"/>
      <c r="E246" s="716"/>
      <c r="F246" s="716"/>
      <c r="G246" s="716"/>
      <c r="H246" s="716"/>
      <c r="I246" s="716"/>
      <c r="J246" s="716"/>
      <c r="K246" s="716"/>
      <c r="L246" s="577"/>
      <c r="M246" s="716"/>
      <c r="N246" s="856"/>
      <c r="O246" s="856"/>
      <c r="P246" s="126"/>
      <c r="Q246" s="857"/>
      <c r="S246" s="843"/>
      <c r="T246" s="843"/>
      <c r="U246" s="843"/>
      <c r="V246" s="577"/>
      <c r="Z246" s="716"/>
      <c r="AA246" s="719"/>
      <c r="AB246" s="716"/>
      <c r="AC246" s="716"/>
      <c r="AD246" s="577"/>
      <c r="AE246" s="577"/>
      <c r="AF246" s="577"/>
      <c r="AG246" s="843"/>
      <c r="AH246" s="841"/>
      <c r="AI246" s="843"/>
      <c r="AJ246" s="560"/>
    </row>
    <row r="247" spans="1:36" s="615" customFormat="1">
      <c r="A247" s="843"/>
      <c r="D247" s="716"/>
      <c r="E247" s="716"/>
      <c r="F247" s="716"/>
      <c r="G247" s="716"/>
      <c r="H247" s="716"/>
      <c r="I247" s="716"/>
      <c r="J247" s="716"/>
      <c r="K247" s="716"/>
      <c r="L247" s="577"/>
      <c r="M247" s="716"/>
      <c r="N247" s="856"/>
      <c r="O247" s="856"/>
      <c r="P247" s="126"/>
      <c r="Q247" s="857"/>
      <c r="S247" s="843"/>
      <c r="T247" s="843"/>
      <c r="U247" s="843"/>
      <c r="V247" s="577"/>
      <c r="Z247" s="716"/>
      <c r="AA247" s="719"/>
      <c r="AB247" s="716"/>
      <c r="AC247" s="716"/>
      <c r="AD247" s="577"/>
      <c r="AE247" s="577"/>
      <c r="AF247" s="577"/>
      <c r="AG247" s="843"/>
      <c r="AH247" s="841"/>
      <c r="AI247" s="843"/>
      <c r="AJ247" s="560"/>
    </row>
    <row r="248" spans="1:36" s="615" customFormat="1">
      <c r="A248" s="843"/>
      <c r="D248" s="716"/>
      <c r="E248" s="716"/>
      <c r="F248" s="716"/>
      <c r="G248" s="716"/>
      <c r="H248" s="716"/>
      <c r="I248" s="716"/>
      <c r="J248" s="716"/>
      <c r="K248" s="716"/>
      <c r="L248" s="577"/>
      <c r="M248" s="716"/>
      <c r="N248" s="856"/>
      <c r="O248" s="856"/>
      <c r="P248" s="126"/>
      <c r="Q248" s="857"/>
      <c r="S248" s="843"/>
      <c r="T248" s="843"/>
      <c r="U248" s="843"/>
      <c r="V248" s="577"/>
      <c r="Z248" s="716"/>
      <c r="AA248" s="719"/>
      <c r="AB248" s="716"/>
      <c r="AC248" s="716"/>
      <c r="AD248" s="577"/>
      <c r="AE248" s="577"/>
      <c r="AF248" s="577"/>
      <c r="AG248" s="843"/>
      <c r="AH248" s="841"/>
      <c r="AI248" s="843"/>
      <c r="AJ248" s="560"/>
    </row>
    <row r="249" spans="1:36" s="615" customFormat="1">
      <c r="A249" s="843"/>
      <c r="D249" s="716"/>
      <c r="E249" s="716"/>
      <c r="F249" s="716"/>
      <c r="G249" s="716"/>
      <c r="H249" s="716"/>
      <c r="I249" s="716"/>
      <c r="J249" s="716"/>
      <c r="K249" s="716"/>
      <c r="L249" s="577"/>
      <c r="M249" s="716"/>
      <c r="N249" s="856"/>
      <c r="O249" s="856"/>
      <c r="P249" s="126"/>
      <c r="Q249" s="857"/>
      <c r="S249" s="843"/>
      <c r="T249" s="843"/>
      <c r="U249" s="843"/>
      <c r="V249" s="577"/>
      <c r="Z249" s="716"/>
      <c r="AA249" s="719"/>
      <c r="AB249" s="716"/>
      <c r="AC249" s="716"/>
      <c r="AD249" s="577"/>
      <c r="AE249" s="577"/>
      <c r="AF249" s="577"/>
      <c r="AG249" s="843"/>
      <c r="AH249" s="841"/>
      <c r="AI249" s="843"/>
      <c r="AJ249" s="560"/>
    </row>
    <row r="250" spans="1:36" s="615" customFormat="1">
      <c r="A250" s="843"/>
      <c r="D250" s="716"/>
      <c r="E250" s="716"/>
      <c r="F250" s="716"/>
      <c r="G250" s="716"/>
      <c r="H250" s="716"/>
      <c r="I250" s="716"/>
      <c r="J250" s="716"/>
      <c r="K250" s="716"/>
      <c r="L250" s="577"/>
      <c r="M250" s="716"/>
      <c r="N250" s="856"/>
      <c r="O250" s="856"/>
      <c r="P250" s="126"/>
      <c r="Q250" s="857"/>
      <c r="S250" s="843"/>
      <c r="T250" s="843"/>
      <c r="U250" s="843"/>
      <c r="V250" s="577"/>
      <c r="Z250" s="716"/>
      <c r="AA250" s="719"/>
      <c r="AB250" s="716"/>
      <c r="AC250" s="716"/>
      <c r="AD250" s="577"/>
      <c r="AE250" s="577"/>
      <c r="AF250" s="577"/>
      <c r="AG250" s="843"/>
      <c r="AH250" s="841"/>
      <c r="AI250" s="843"/>
      <c r="AJ250" s="560"/>
    </row>
    <row r="251" spans="1:36" s="615" customFormat="1">
      <c r="A251" s="843"/>
      <c r="D251" s="716"/>
      <c r="E251" s="716"/>
      <c r="F251" s="716"/>
      <c r="G251" s="716"/>
      <c r="H251" s="716"/>
      <c r="I251" s="716"/>
      <c r="J251" s="716"/>
      <c r="K251" s="716"/>
      <c r="L251" s="577"/>
      <c r="M251" s="716"/>
      <c r="N251" s="856"/>
      <c r="O251" s="856"/>
      <c r="P251" s="126"/>
      <c r="Q251" s="857"/>
      <c r="S251" s="843"/>
      <c r="T251" s="843"/>
      <c r="U251" s="843"/>
      <c r="V251" s="577"/>
      <c r="Z251" s="716"/>
      <c r="AA251" s="719"/>
      <c r="AB251" s="716"/>
      <c r="AC251" s="716"/>
      <c r="AD251" s="577"/>
      <c r="AE251" s="577"/>
      <c r="AF251" s="577"/>
      <c r="AG251" s="843"/>
      <c r="AH251" s="841"/>
      <c r="AI251" s="843"/>
      <c r="AJ251" s="560"/>
    </row>
    <row r="252" spans="1:36" s="615" customFormat="1">
      <c r="A252" s="843"/>
      <c r="D252" s="716"/>
      <c r="E252" s="716"/>
      <c r="F252" s="716"/>
      <c r="G252" s="716"/>
      <c r="H252" s="716"/>
      <c r="I252" s="716"/>
      <c r="J252" s="716"/>
      <c r="K252" s="716"/>
      <c r="L252" s="577"/>
      <c r="M252" s="716"/>
      <c r="N252" s="856"/>
      <c r="O252" s="856"/>
      <c r="P252" s="126"/>
      <c r="Q252" s="857"/>
      <c r="S252" s="843"/>
      <c r="T252" s="843"/>
      <c r="U252" s="843"/>
      <c r="V252" s="577"/>
      <c r="Z252" s="716"/>
      <c r="AA252" s="719"/>
      <c r="AB252" s="716"/>
      <c r="AC252" s="716"/>
      <c r="AD252" s="577"/>
      <c r="AE252" s="577"/>
      <c r="AF252" s="577"/>
      <c r="AG252" s="843"/>
      <c r="AH252" s="841"/>
      <c r="AI252" s="843"/>
      <c r="AJ252" s="560"/>
    </row>
    <row r="253" spans="1:36" s="615" customFormat="1">
      <c r="A253" s="843"/>
      <c r="D253" s="716"/>
      <c r="E253" s="716"/>
      <c r="F253" s="716"/>
      <c r="G253" s="716"/>
      <c r="H253" s="716"/>
      <c r="I253" s="716"/>
      <c r="J253" s="716"/>
      <c r="K253" s="716"/>
      <c r="L253" s="577"/>
      <c r="M253" s="716"/>
      <c r="N253" s="856"/>
      <c r="O253" s="856"/>
      <c r="P253" s="126"/>
      <c r="Q253" s="857"/>
      <c r="S253" s="843"/>
      <c r="T253" s="843"/>
      <c r="U253" s="843"/>
      <c r="V253" s="577"/>
      <c r="Z253" s="716"/>
      <c r="AA253" s="719"/>
      <c r="AB253" s="716"/>
      <c r="AC253" s="716"/>
      <c r="AD253" s="577"/>
      <c r="AE253" s="577"/>
      <c r="AF253" s="577"/>
      <c r="AG253" s="843"/>
      <c r="AH253" s="841"/>
      <c r="AI253" s="843"/>
      <c r="AJ253" s="560"/>
    </row>
    <row r="254" spans="1:36" s="615" customFormat="1">
      <c r="A254" s="843"/>
      <c r="D254" s="716"/>
      <c r="E254" s="716"/>
      <c r="F254" s="716"/>
      <c r="G254" s="716"/>
      <c r="H254" s="716"/>
      <c r="I254" s="716"/>
      <c r="J254" s="716"/>
      <c r="K254" s="716"/>
      <c r="L254" s="577"/>
      <c r="M254" s="716"/>
      <c r="N254" s="856"/>
      <c r="O254" s="856"/>
      <c r="P254" s="126"/>
      <c r="Q254" s="857"/>
      <c r="S254" s="843"/>
      <c r="T254" s="843"/>
      <c r="U254" s="843"/>
      <c r="V254" s="577"/>
      <c r="Z254" s="716"/>
      <c r="AA254" s="719"/>
      <c r="AB254" s="716"/>
      <c r="AC254" s="716"/>
      <c r="AD254" s="577"/>
      <c r="AE254" s="577"/>
      <c r="AF254" s="577"/>
      <c r="AG254" s="843"/>
      <c r="AH254" s="841"/>
      <c r="AI254" s="843"/>
      <c r="AJ254" s="560"/>
    </row>
    <row r="255" spans="1:36" s="615" customFormat="1">
      <c r="A255" s="843"/>
      <c r="D255" s="716"/>
      <c r="E255" s="716"/>
      <c r="F255" s="716"/>
      <c r="G255" s="716"/>
      <c r="H255" s="716"/>
      <c r="I255" s="716"/>
      <c r="J255" s="716"/>
      <c r="K255" s="716"/>
      <c r="L255" s="577"/>
      <c r="M255" s="716"/>
      <c r="N255" s="856"/>
      <c r="O255" s="856"/>
      <c r="P255" s="126"/>
      <c r="Q255" s="857"/>
      <c r="S255" s="843"/>
      <c r="T255" s="843"/>
      <c r="U255" s="843"/>
      <c r="V255" s="577"/>
      <c r="Z255" s="716"/>
      <c r="AA255" s="719"/>
      <c r="AB255" s="716"/>
      <c r="AC255" s="716"/>
      <c r="AD255" s="577"/>
      <c r="AE255" s="577"/>
      <c r="AF255" s="577"/>
      <c r="AG255" s="843"/>
      <c r="AH255" s="841"/>
      <c r="AI255" s="843"/>
      <c r="AJ255" s="560"/>
    </row>
    <row r="256" spans="1:36" s="615" customFormat="1">
      <c r="A256" s="843"/>
      <c r="D256" s="716"/>
      <c r="E256" s="716"/>
      <c r="F256" s="716"/>
      <c r="G256" s="716"/>
      <c r="H256" s="716"/>
      <c r="I256" s="716"/>
      <c r="J256" s="716"/>
      <c r="K256" s="716"/>
      <c r="L256" s="577"/>
      <c r="M256" s="716"/>
      <c r="N256" s="856"/>
      <c r="O256" s="856"/>
      <c r="P256" s="126"/>
      <c r="Q256" s="857"/>
      <c r="S256" s="843"/>
      <c r="T256" s="843"/>
      <c r="U256" s="843"/>
      <c r="V256" s="577"/>
      <c r="Z256" s="716"/>
      <c r="AA256" s="719"/>
      <c r="AB256" s="716"/>
      <c r="AC256" s="716"/>
      <c r="AD256" s="577"/>
      <c r="AE256" s="577"/>
      <c r="AF256" s="577"/>
      <c r="AG256" s="843"/>
      <c r="AH256" s="841"/>
      <c r="AI256" s="843"/>
      <c r="AJ256" s="560"/>
    </row>
    <row r="257" spans="1:36" s="615" customFormat="1">
      <c r="A257" s="843"/>
      <c r="D257" s="716"/>
      <c r="E257" s="716"/>
      <c r="F257" s="716"/>
      <c r="G257" s="716"/>
      <c r="H257" s="716"/>
      <c r="I257" s="716"/>
      <c r="J257" s="716"/>
      <c r="K257" s="716"/>
      <c r="L257" s="577"/>
      <c r="M257" s="716"/>
      <c r="N257" s="856"/>
      <c r="O257" s="856"/>
      <c r="P257" s="126"/>
      <c r="Q257" s="857"/>
      <c r="S257" s="843"/>
      <c r="T257" s="843"/>
      <c r="U257" s="843"/>
      <c r="V257" s="577"/>
      <c r="Z257" s="716"/>
      <c r="AA257" s="719"/>
      <c r="AB257" s="716"/>
      <c r="AC257" s="716"/>
      <c r="AD257" s="577"/>
      <c r="AE257" s="577"/>
      <c r="AF257" s="577"/>
      <c r="AG257" s="843"/>
      <c r="AH257" s="841"/>
      <c r="AI257" s="843"/>
      <c r="AJ257" s="560"/>
    </row>
    <row r="258" spans="1:36" s="615" customFormat="1">
      <c r="A258" s="843"/>
      <c r="D258" s="716"/>
      <c r="E258" s="716"/>
      <c r="F258" s="716"/>
      <c r="G258" s="716"/>
      <c r="H258" s="716"/>
      <c r="I258" s="716"/>
      <c r="J258" s="716"/>
      <c r="K258" s="716"/>
      <c r="L258" s="577"/>
      <c r="M258" s="716"/>
      <c r="N258" s="856"/>
      <c r="O258" s="856"/>
      <c r="P258" s="126"/>
      <c r="Q258" s="857"/>
      <c r="S258" s="843"/>
      <c r="T258" s="843"/>
      <c r="U258" s="843"/>
      <c r="V258" s="577"/>
      <c r="Z258" s="716"/>
      <c r="AA258" s="719"/>
      <c r="AB258" s="716"/>
      <c r="AC258" s="716"/>
      <c r="AD258" s="577"/>
      <c r="AE258" s="577"/>
      <c r="AF258" s="577"/>
      <c r="AG258" s="843"/>
      <c r="AH258" s="841"/>
      <c r="AI258" s="843"/>
      <c r="AJ258" s="560"/>
    </row>
    <row r="259" spans="1:36" s="615" customFormat="1">
      <c r="A259" s="843"/>
      <c r="D259" s="716"/>
      <c r="E259" s="716"/>
      <c r="F259" s="716"/>
      <c r="G259" s="716"/>
      <c r="H259" s="716"/>
      <c r="I259" s="716"/>
      <c r="J259" s="716"/>
      <c r="K259" s="716"/>
      <c r="L259" s="577"/>
      <c r="M259" s="716"/>
      <c r="N259" s="856"/>
      <c r="O259" s="856"/>
      <c r="P259" s="126"/>
      <c r="Q259" s="857"/>
      <c r="S259" s="843"/>
      <c r="T259" s="843"/>
      <c r="U259" s="843"/>
      <c r="V259" s="577"/>
      <c r="Z259" s="716"/>
      <c r="AA259" s="719"/>
      <c r="AB259" s="716"/>
      <c r="AC259" s="716"/>
      <c r="AD259" s="577"/>
      <c r="AE259" s="577"/>
      <c r="AF259" s="577"/>
      <c r="AG259" s="843"/>
      <c r="AH259" s="841"/>
      <c r="AI259" s="843"/>
      <c r="AJ259" s="560"/>
    </row>
    <row r="260" spans="1:36" s="615" customFormat="1">
      <c r="A260" s="843"/>
      <c r="D260" s="716"/>
      <c r="E260" s="716"/>
      <c r="F260" s="716"/>
      <c r="G260" s="716"/>
      <c r="H260" s="716"/>
      <c r="I260" s="716"/>
      <c r="J260" s="716"/>
      <c r="K260" s="716"/>
      <c r="L260" s="577"/>
      <c r="M260" s="716"/>
      <c r="N260" s="856"/>
      <c r="O260" s="856"/>
      <c r="P260" s="126"/>
      <c r="Q260" s="857"/>
      <c r="S260" s="843"/>
      <c r="T260" s="843"/>
      <c r="U260" s="843"/>
      <c r="V260" s="577"/>
      <c r="Z260" s="716"/>
      <c r="AA260" s="719"/>
      <c r="AB260" s="716"/>
      <c r="AC260" s="716"/>
      <c r="AD260" s="577"/>
      <c r="AE260" s="577"/>
      <c r="AF260" s="577"/>
      <c r="AG260" s="843"/>
      <c r="AH260" s="841"/>
      <c r="AI260" s="843"/>
      <c r="AJ260" s="560"/>
    </row>
    <row r="261" spans="1:36" s="615" customFormat="1">
      <c r="A261" s="843"/>
      <c r="D261" s="716"/>
      <c r="E261" s="716"/>
      <c r="F261" s="716"/>
      <c r="G261" s="716"/>
      <c r="H261" s="716"/>
      <c r="I261" s="716"/>
      <c r="J261" s="716"/>
      <c r="K261" s="716"/>
      <c r="L261" s="577"/>
      <c r="M261" s="716"/>
      <c r="N261" s="856"/>
      <c r="O261" s="856"/>
      <c r="P261" s="126"/>
      <c r="Q261" s="857"/>
      <c r="S261" s="843"/>
      <c r="T261" s="843"/>
      <c r="U261" s="843"/>
      <c r="V261" s="577"/>
      <c r="Z261" s="716"/>
      <c r="AA261" s="719"/>
      <c r="AB261" s="716"/>
      <c r="AC261" s="716"/>
      <c r="AD261" s="577"/>
      <c r="AE261" s="577"/>
      <c r="AF261" s="577"/>
      <c r="AG261" s="843"/>
      <c r="AH261" s="841"/>
      <c r="AI261" s="843"/>
      <c r="AJ261" s="560"/>
    </row>
    <row r="262" spans="1:36" s="615" customFormat="1">
      <c r="A262" s="843"/>
      <c r="D262" s="716"/>
      <c r="E262" s="716"/>
      <c r="F262" s="716"/>
      <c r="G262" s="716"/>
      <c r="H262" s="716"/>
      <c r="I262" s="716"/>
      <c r="J262" s="716"/>
      <c r="K262" s="716"/>
      <c r="L262" s="577"/>
      <c r="M262" s="716"/>
      <c r="N262" s="856"/>
      <c r="O262" s="856"/>
      <c r="P262" s="126"/>
      <c r="Q262" s="857"/>
      <c r="S262" s="843"/>
      <c r="T262" s="843"/>
      <c r="U262" s="843"/>
      <c r="V262" s="577"/>
      <c r="Z262" s="716"/>
      <c r="AA262" s="719"/>
      <c r="AB262" s="716"/>
      <c r="AC262" s="716"/>
      <c r="AD262" s="577"/>
      <c r="AE262" s="577"/>
      <c r="AF262" s="577"/>
      <c r="AG262" s="843"/>
      <c r="AH262" s="841"/>
      <c r="AI262" s="843"/>
      <c r="AJ262" s="560"/>
    </row>
    <row r="263" spans="1:36" s="615" customFormat="1">
      <c r="A263" s="843"/>
      <c r="D263" s="716"/>
      <c r="E263" s="716"/>
      <c r="F263" s="716"/>
      <c r="G263" s="716"/>
      <c r="H263" s="716"/>
      <c r="I263" s="716"/>
      <c r="J263" s="716"/>
      <c r="K263" s="716"/>
      <c r="L263" s="577"/>
      <c r="M263" s="716"/>
      <c r="N263" s="856"/>
      <c r="O263" s="856"/>
      <c r="P263" s="126"/>
      <c r="Q263" s="857"/>
      <c r="S263" s="843"/>
      <c r="T263" s="843"/>
      <c r="U263" s="843"/>
      <c r="V263" s="577"/>
      <c r="Z263" s="716"/>
      <c r="AA263" s="719"/>
      <c r="AB263" s="716"/>
      <c r="AC263" s="716"/>
      <c r="AD263" s="577"/>
      <c r="AE263" s="577"/>
      <c r="AF263" s="577"/>
      <c r="AG263" s="843"/>
      <c r="AH263" s="841"/>
      <c r="AI263" s="843"/>
      <c r="AJ263" s="560"/>
    </row>
    <row r="264" spans="1:36" s="615" customFormat="1">
      <c r="A264" s="843"/>
      <c r="D264" s="716"/>
      <c r="E264" s="716"/>
      <c r="F264" s="716"/>
      <c r="G264" s="716"/>
      <c r="H264" s="716"/>
      <c r="I264" s="716"/>
      <c r="J264" s="716"/>
      <c r="K264" s="716"/>
      <c r="L264" s="577"/>
      <c r="M264" s="716"/>
      <c r="N264" s="856"/>
      <c r="O264" s="856"/>
      <c r="P264" s="126"/>
      <c r="Q264" s="857"/>
      <c r="S264" s="843"/>
      <c r="T264" s="843"/>
      <c r="U264" s="843"/>
      <c r="V264" s="577"/>
      <c r="Z264" s="716"/>
      <c r="AA264" s="719"/>
      <c r="AB264" s="716"/>
      <c r="AC264" s="716"/>
      <c r="AD264" s="577"/>
      <c r="AE264" s="577"/>
      <c r="AF264" s="577"/>
      <c r="AG264" s="843"/>
      <c r="AH264" s="841"/>
      <c r="AI264" s="843"/>
      <c r="AJ264" s="560"/>
    </row>
    <row r="265" spans="1:36" s="615" customFormat="1">
      <c r="A265" s="843"/>
      <c r="D265" s="716"/>
      <c r="E265" s="716"/>
      <c r="F265" s="716"/>
      <c r="G265" s="716"/>
      <c r="H265" s="716"/>
      <c r="I265" s="716"/>
      <c r="J265" s="716"/>
      <c r="K265" s="716"/>
      <c r="L265" s="577"/>
      <c r="M265" s="716"/>
      <c r="N265" s="856"/>
      <c r="O265" s="856"/>
      <c r="P265" s="126"/>
      <c r="Q265" s="857"/>
      <c r="S265" s="843"/>
      <c r="T265" s="843"/>
      <c r="U265" s="843"/>
      <c r="V265" s="577"/>
      <c r="Z265" s="716"/>
      <c r="AA265" s="719"/>
      <c r="AB265" s="716"/>
      <c r="AC265" s="716"/>
      <c r="AD265" s="577"/>
      <c r="AE265" s="577"/>
      <c r="AF265" s="577"/>
      <c r="AG265" s="843"/>
      <c r="AH265" s="841"/>
      <c r="AI265" s="843"/>
      <c r="AJ265" s="560"/>
    </row>
    <row r="266" spans="1:36" s="615" customFormat="1">
      <c r="A266" s="843"/>
      <c r="D266" s="716"/>
      <c r="E266" s="716"/>
      <c r="F266" s="716"/>
      <c r="G266" s="716"/>
      <c r="H266" s="716"/>
      <c r="I266" s="716"/>
      <c r="J266" s="716"/>
      <c r="K266" s="716"/>
      <c r="L266" s="577"/>
      <c r="M266" s="716"/>
      <c r="N266" s="856"/>
      <c r="O266" s="856"/>
      <c r="P266" s="126"/>
      <c r="Q266" s="857"/>
      <c r="S266" s="843"/>
      <c r="T266" s="843"/>
      <c r="U266" s="843"/>
      <c r="V266" s="577"/>
      <c r="Z266" s="716"/>
      <c r="AA266" s="719"/>
      <c r="AB266" s="716"/>
      <c r="AC266" s="716"/>
      <c r="AD266" s="577"/>
      <c r="AE266" s="577"/>
      <c r="AF266" s="577"/>
      <c r="AG266" s="843"/>
      <c r="AH266" s="841"/>
      <c r="AI266" s="843"/>
      <c r="AJ266" s="560"/>
    </row>
    <row r="267" spans="1:36" s="615" customFormat="1">
      <c r="A267" s="843"/>
      <c r="D267" s="716"/>
      <c r="E267" s="716"/>
      <c r="F267" s="716"/>
      <c r="G267" s="716"/>
      <c r="H267" s="716"/>
      <c r="I267" s="716"/>
      <c r="J267" s="716"/>
      <c r="K267" s="716"/>
      <c r="L267" s="577"/>
      <c r="M267" s="716"/>
      <c r="N267" s="856"/>
      <c r="O267" s="856"/>
      <c r="P267" s="126"/>
      <c r="Q267" s="857"/>
      <c r="S267" s="843"/>
      <c r="T267" s="843"/>
      <c r="U267" s="843"/>
      <c r="V267" s="577"/>
      <c r="Z267" s="716"/>
      <c r="AA267" s="719"/>
      <c r="AB267" s="716"/>
      <c r="AC267" s="716"/>
      <c r="AD267" s="577"/>
      <c r="AE267" s="577"/>
      <c r="AF267" s="577"/>
      <c r="AG267" s="843"/>
      <c r="AH267" s="841"/>
      <c r="AI267" s="843"/>
      <c r="AJ267" s="560"/>
    </row>
    <row r="268" spans="1:36" s="615" customFormat="1">
      <c r="A268" s="843"/>
      <c r="D268" s="716"/>
      <c r="E268" s="716"/>
      <c r="F268" s="716"/>
      <c r="G268" s="716"/>
      <c r="H268" s="716"/>
      <c r="I268" s="716"/>
      <c r="J268" s="716"/>
      <c r="K268" s="716"/>
      <c r="L268" s="577"/>
      <c r="M268" s="716"/>
      <c r="N268" s="856"/>
      <c r="O268" s="856"/>
      <c r="P268" s="126"/>
      <c r="Q268" s="857"/>
      <c r="S268" s="843"/>
      <c r="T268" s="843"/>
      <c r="U268" s="843"/>
      <c r="V268" s="577"/>
      <c r="Z268" s="716"/>
      <c r="AA268" s="719"/>
      <c r="AB268" s="716"/>
      <c r="AC268" s="716"/>
      <c r="AD268" s="577"/>
      <c r="AE268" s="577"/>
      <c r="AF268" s="577"/>
      <c r="AG268" s="843"/>
      <c r="AH268" s="841"/>
      <c r="AI268" s="843"/>
      <c r="AJ268" s="560"/>
    </row>
    <row r="269" spans="1:36" s="615" customFormat="1">
      <c r="A269" s="843"/>
      <c r="D269" s="716"/>
      <c r="E269" s="716"/>
      <c r="F269" s="716"/>
      <c r="G269" s="716"/>
      <c r="H269" s="716"/>
      <c r="I269" s="716"/>
      <c r="J269" s="716"/>
      <c r="K269" s="716"/>
      <c r="L269" s="577"/>
      <c r="M269" s="716"/>
      <c r="N269" s="856"/>
      <c r="O269" s="856"/>
      <c r="P269" s="126"/>
      <c r="Q269" s="857"/>
      <c r="S269" s="843"/>
      <c r="T269" s="843"/>
      <c r="U269" s="843"/>
      <c r="V269" s="577"/>
      <c r="Z269" s="716"/>
      <c r="AA269" s="719"/>
      <c r="AB269" s="716"/>
      <c r="AC269" s="716"/>
      <c r="AD269" s="577"/>
      <c r="AE269" s="577"/>
      <c r="AF269" s="577"/>
      <c r="AG269" s="843"/>
      <c r="AH269" s="841"/>
      <c r="AI269" s="843"/>
      <c r="AJ269" s="560"/>
    </row>
    <row r="270" spans="1:36" s="615" customFormat="1">
      <c r="A270" s="843"/>
      <c r="D270" s="716"/>
      <c r="E270" s="716"/>
      <c r="F270" s="716"/>
      <c r="G270" s="716"/>
      <c r="H270" s="716"/>
      <c r="I270" s="716"/>
      <c r="J270" s="716"/>
      <c r="K270" s="716"/>
      <c r="L270" s="577"/>
      <c r="M270" s="716"/>
      <c r="N270" s="856"/>
      <c r="O270" s="856"/>
      <c r="P270" s="126"/>
      <c r="Q270" s="857"/>
      <c r="S270" s="843"/>
      <c r="T270" s="843"/>
      <c r="U270" s="843"/>
      <c r="V270" s="577"/>
      <c r="Z270" s="716"/>
      <c r="AA270" s="719"/>
      <c r="AB270" s="716"/>
      <c r="AC270" s="716"/>
      <c r="AD270" s="577"/>
      <c r="AE270" s="577"/>
      <c r="AF270" s="577"/>
      <c r="AG270" s="843"/>
      <c r="AH270" s="841"/>
      <c r="AI270" s="843"/>
      <c r="AJ270" s="560"/>
    </row>
    <row r="271" spans="1:36" s="615" customFormat="1">
      <c r="A271" s="843"/>
      <c r="D271" s="716"/>
      <c r="E271" s="716"/>
      <c r="F271" s="716"/>
      <c r="G271" s="716"/>
      <c r="H271" s="716"/>
      <c r="I271" s="716"/>
      <c r="J271" s="716"/>
      <c r="K271" s="716"/>
      <c r="L271" s="577"/>
      <c r="M271" s="716"/>
      <c r="N271" s="856"/>
      <c r="O271" s="856"/>
      <c r="P271" s="126"/>
      <c r="Q271" s="857"/>
      <c r="S271" s="843"/>
      <c r="T271" s="843"/>
      <c r="U271" s="843"/>
      <c r="V271" s="577"/>
      <c r="Z271" s="716"/>
      <c r="AA271" s="719"/>
      <c r="AB271" s="716"/>
      <c r="AC271" s="716"/>
      <c r="AD271" s="577"/>
      <c r="AE271" s="577"/>
      <c r="AF271" s="577"/>
      <c r="AG271" s="843"/>
      <c r="AH271" s="841"/>
      <c r="AI271" s="843"/>
      <c r="AJ271" s="560"/>
    </row>
    <row r="272" spans="1:36" s="615" customFormat="1">
      <c r="A272" s="843"/>
      <c r="D272" s="716"/>
      <c r="E272" s="716"/>
      <c r="F272" s="716"/>
      <c r="G272" s="716"/>
      <c r="H272" s="716"/>
      <c r="I272" s="716"/>
      <c r="J272" s="716"/>
      <c r="K272" s="716"/>
      <c r="L272" s="577"/>
      <c r="M272" s="716"/>
      <c r="N272" s="856"/>
      <c r="O272" s="856"/>
      <c r="P272" s="126"/>
      <c r="Q272" s="857"/>
      <c r="S272" s="843"/>
      <c r="T272" s="843"/>
      <c r="U272" s="843"/>
      <c r="V272" s="577"/>
      <c r="Z272" s="716"/>
      <c r="AA272" s="719"/>
      <c r="AB272" s="716"/>
      <c r="AC272" s="716"/>
      <c r="AD272" s="577"/>
      <c r="AE272" s="577"/>
      <c r="AF272" s="577"/>
      <c r="AG272" s="843"/>
      <c r="AH272" s="841"/>
      <c r="AI272" s="843"/>
      <c r="AJ272" s="560"/>
    </row>
    <row r="273" spans="1:36" s="615" customFormat="1">
      <c r="A273" s="843"/>
      <c r="D273" s="716"/>
      <c r="E273" s="716"/>
      <c r="F273" s="716"/>
      <c r="G273" s="716"/>
      <c r="H273" s="716"/>
      <c r="I273" s="716"/>
      <c r="J273" s="716"/>
      <c r="K273" s="716"/>
      <c r="L273" s="577"/>
      <c r="M273" s="716"/>
      <c r="N273" s="856"/>
      <c r="O273" s="856"/>
      <c r="P273" s="126"/>
      <c r="Q273" s="857"/>
      <c r="S273" s="843"/>
      <c r="T273" s="843"/>
      <c r="U273" s="843"/>
      <c r="V273" s="577"/>
      <c r="Z273" s="716"/>
      <c r="AA273" s="719"/>
      <c r="AB273" s="716"/>
      <c r="AC273" s="716"/>
      <c r="AD273" s="577"/>
      <c r="AE273" s="577"/>
      <c r="AF273" s="577"/>
      <c r="AG273" s="843"/>
      <c r="AH273" s="841"/>
      <c r="AI273" s="843"/>
      <c r="AJ273" s="560"/>
    </row>
    <row r="274" spans="1:36" s="615" customFormat="1">
      <c r="A274" s="843"/>
      <c r="D274" s="716"/>
      <c r="E274" s="716"/>
      <c r="F274" s="716"/>
      <c r="G274" s="716"/>
      <c r="H274" s="716"/>
      <c r="I274" s="716"/>
      <c r="J274" s="716"/>
      <c r="K274" s="716"/>
      <c r="L274" s="577"/>
      <c r="M274" s="716"/>
      <c r="N274" s="856"/>
      <c r="O274" s="856"/>
      <c r="P274" s="126"/>
      <c r="Q274" s="857"/>
      <c r="S274" s="843"/>
      <c r="T274" s="843"/>
      <c r="U274" s="843"/>
      <c r="V274" s="577"/>
      <c r="Z274" s="716"/>
      <c r="AA274" s="719"/>
      <c r="AB274" s="716"/>
      <c r="AC274" s="716"/>
      <c r="AD274" s="577"/>
      <c r="AE274" s="577"/>
      <c r="AF274" s="577"/>
      <c r="AG274" s="843"/>
      <c r="AH274" s="841"/>
      <c r="AI274" s="843"/>
      <c r="AJ274" s="560"/>
    </row>
    <row r="275" spans="1:36" s="615" customFormat="1">
      <c r="A275" s="843"/>
      <c r="D275" s="716"/>
      <c r="E275" s="716"/>
      <c r="F275" s="716"/>
      <c r="G275" s="716"/>
      <c r="H275" s="716"/>
      <c r="I275" s="716"/>
      <c r="J275" s="716"/>
      <c r="K275" s="716"/>
      <c r="L275" s="577"/>
      <c r="M275" s="716"/>
      <c r="N275" s="856"/>
      <c r="O275" s="856"/>
      <c r="P275" s="126"/>
      <c r="Q275" s="857"/>
      <c r="S275" s="843"/>
      <c r="T275" s="843"/>
      <c r="U275" s="843"/>
      <c r="V275" s="577"/>
      <c r="Z275" s="716"/>
      <c r="AA275" s="719"/>
      <c r="AB275" s="716"/>
      <c r="AC275" s="716"/>
      <c r="AD275" s="577"/>
      <c r="AE275" s="577"/>
      <c r="AF275" s="577"/>
      <c r="AG275" s="843"/>
      <c r="AH275" s="841"/>
      <c r="AI275" s="843"/>
      <c r="AJ275" s="560"/>
    </row>
    <row r="276" spans="1:36" s="615" customFormat="1">
      <c r="A276" s="843"/>
      <c r="D276" s="716"/>
      <c r="E276" s="716"/>
      <c r="F276" s="716"/>
      <c r="G276" s="716"/>
      <c r="H276" s="716"/>
      <c r="I276" s="716"/>
      <c r="J276" s="716"/>
      <c r="K276" s="716"/>
      <c r="L276" s="577"/>
      <c r="M276" s="716"/>
      <c r="N276" s="856"/>
      <c r="O276" s="856"/>
      <c r="P276" s="126"/>
      <c r="Q276" s="857"/>
      <c r="S276" s="843"/>
      <c r="T276" s="843"/>
      <c r="U276" s="843"/>
      <c r="V276" s="577"/>
      <c r="Z276" s="716"/>
      <c r="AA276" s="719"/>
      <c r="AB276" s="716"/>
      <c r="AC276" s="716"/>
      <c r="AD276" s="577"/>
      <c r="AE276" s="577"/>
      <c r="AF276" s="577"/>
      <c r="AG276" s="843"/>
      <c r="AH276" s="841"/>
      <c r="AI276" s="843"/>
      <c r="AJ276" s="560"/>
    </row>
    <row r="277" spans="1:36" s="615" customFormat="1">
      <c r="A277" s="843"/>
      <c r="D277" s="716"/>
      <c r="E277" s="716"/>
      <c r="F277" s="716"/>
      <c r="G277" s="716"/>
      <c r="H277" s="716"/>
      <c r="I277" s="716"/>
      <c r="J277" s="716"/>
      <c r="K277" s="716"/>
      <c r="L277" s="577"/>
      <c r="M277" s="716"/>
      <c r="N277" s="856"/>
      <c r="O277" s="856"/>
      <c r="P277" s="126"/>
      <c r="Q277" s="857"/>
      <c r="S277" s="843"/>
      <c r="T277" s="843"/>
      <c r="U277" s="843"/>
      <c r="V277" s="577"/>
      <c r="Z277" s="716"/>
      <c r="AA277" s="719"/>
      <c r="AB277" s="716"/>
      <c r="AC277" s="716"/>
      <c r="AD277" s="577"/>
      <c r="AE277" s="577"/>
      <c r="AF277" s="577"/>
      <c r="AG277" s="843"/>
      <c r="AH277" s="841"/>
      <c r="AI277" s="843"/>
      <c r="AJ277" s="560"/>
    </row>
    <row r="278" spans="1:36" s="615" customFormat="1">
      <c r="A278" s="843"/>
      <c r="D278" s="716"/>
      <c r="E278" s="716"/>
      <c r="F278" s="716"/>
      <c r="G278" s="716"/>
      <c r="H278" s="716"/>
      <c r="I278" s="716"/>
      <c r="J278" s="716"/>
      <c r="K278" s="716"/>
      <c r="L278" s="577"/>
      <c r="M278" s="716"/>
      <c r="N278" s="856"/>
      <c r="O278" s="856"/>
      <c r="P278" s="126"/>
      <c r="Q278" s="857"/>
      <c r="S278" s="843"/>
      <c r="T278" s="843"/>
      <c r="U278" s="843"/>
      <c r="V278" s="577"/>
      <c r="Z278" s="716"/>
      <c r="AA278" s="719"/>
      <c r="AB278" s="716"/>
      <c r="AC278" s="716"/>
      <c r="AD278" s="577"/>
      <c r="AE278" s="577"/>
      <c r="AF278" s="577"/>
      <c r="AG278" s="843"/>
      <c r="AH278" s="841"/>
      <c r="AI278" s="843"/>
      <c r="AJ278" s="560"/>
    </row>
    <row r="279" spans="1:36" s="615" customFormat="1">
      <c r="A279" s="843"/>
      <c r="D279" s="716"/>
      <c r="E279" s="716"/>
      <c r="F279" s="716"/>
      <c r="G279" s="716"/>
      <c r="H279" s="716"/>
      <c r="I279" s="716"/>
      <c r="J279" s="716"/>
      <c r="K279" s="716"/>
      <c r="L279" s="577"/>
      <c r="M279" s="716"/>
      <c r="N279" s="856"/>
      <c r="O279" s="856"/>
      <c r="P279" s="126"/>
      <c r="Q279" s="857"/>
      <c r="S279" s="843"/>
      <c r="T279" s="843"/>
      <c r="U279" s="843"/>
      <c r="V279" s="577"/>
      <c r="Z279" s="716"/>
      <c r="AA279" s="719"/>
      <c r="AB279" s="716"/>
      <c r="AC279" s="716"/>
      <c r="AD279" s="577"/>
      <c r="AE279" s="577"/>
      <c r="AF279" s="577"/>
      <c r="AG279" s="843"/>
      <c r="AH279" s="841"/>
      <c r="AI279" s="843"/>
      <c r="AJ279" s="560"/>
    </row>
    <row r="280" spans="1:36" s="615" customFormat="1">
      <c r="A280" s="843"/>
      <c r="D280" s="716"/>
      <c r="E280" s="716"/>
      <c r="F280" s="716"/>
      <c r="G280" s="716"/>
      <c r="H280" s="716"/>
      <c r="I280" s="716"/>
      <c r="J280" s="716"/>
      <c r="K280" s="716"/>
      <c r="L280" s="577"/>
      <c r="M280" s="716"/>
      <c r="N280" s="856"/>
      <c r="O280" s="856"/>
      <c r="P280" s="126"/>
      <c r="Q280" s="857"/>
      <c r="S280" s="843"/>
      <c r="T280" s="843"/>
      <c r="U280" s="843"/>
      <c r="V280" s="577"/>
      <c r="Z280" s="716"/>
      <c r="AA280" s="719"/>
      <c r="AB280" s="716"/>
      <c r="AC280" s="716"/>
      <c r="AD280" s="577"/>
      <c r="AE280" s="577"/>
      <c r="AF280" s="577"/>
      <c r="AG280" s="843"/>
      <c r="AH280" s="841"/>
      <c r="AI280" s="843"/>
      <c r="AJ280" s="560"/>
    </row>
    <row r="281" spans="1:36" s="615" customFormat="1">
      <c r="A281" s="843"/>
      <c r="D281" s="716"/>
      <c r="E281" s="716"/>
      <c r="F281" s="716"/>
      <c r="G281" s="716"/>
      <c r="H281" s="716"/>
      <c r="I281" s="716"/>
      <c r="J281" s="716"/>
      <c r="K281" s="716"/>
      <c r="L281" s="577"/>
      <c r="M281" s="716"/>
      <c r="N281" s="856"/>
      <c r="O281" s="856"/>
      <c r="P281" s="126"/>
      <c r="Q281" s="857"/>
      <c r="S281" s="843"/>
      <c r="T281" s="843"/>
      <c r="U281" s="843"/>
      <c r="V281" s="577"/>
      <c r="Z281" s="716"/>
      <c r="AA281" s="719"/>
      <c r="AB281" s="716"/>
      <c r="AC281" s="716"/>
      <c r="AD281" s="577"/>
      <c r="AE281" s="577"/>
      <c r="AF281" s="577"/>
      <c r="AG281" s="843"/>
      <c r="AH281" s="841"/>
      <c r="AI281" s="843"/>
      <c r="AJ281" s="560"/>
    </row>
    <row r="282" spans="1:36" s="615" customFormat="1">
      <c r="A282" s="843"/>
      <c r="D282" s="716"/>
      <c r="E282" s="716"/>
      <c r="F282" s="716"/>
      <c r="G282" s="716"/>
      <c r="H282" s="716"/>
      <c r="I282" s="716"/>
      <c r="J282" s="716"/>
      <c r="K282" s="716"/>
      <c r="L282" s="577"/>
      <c r="M282" s="716"/>
      <c r="N282" s="856"/>
      <c r="O282" s="856"/>
      <c r="P282" s="126"/>
      <c r="Q282" s="857"/>
      <c r="S282" s="843"/>
      <c r="T282" s="843"/>
      <c r="U282" s="843"/>
      <c r="V282" s="577"/>
      <c r="Z282" s="716"/>
      <c r="AA282" s="719"/>
      <c r="AB282" s="716"/>
      <c r="AC282" s="716"/>
      <c r="AD282" s="577"/>
      <c r="AE282" s="577"/>
      <c r="AF282" s="577"/>
      <c r="AG282" s="843"/>
      <c r="AH282" s="841"/>
      <c r="AI282" s="843"/>
      <c r="AJ282" s="560"/>
    </row>
    <row r="283" spans="1:36" s="615" customFormat="1">
      <c r="A283" s="843"/>
      <c r="D283" s="716"/>
      <c r="E283" s="716"/>
      <c r="F283" s="716"/>
      <c r="G283" s="716"/>
      <c r="H283" s="716"/>
      <c r="I283" s="716"/>
      <c r="J283" s="716"/>
      <c r="K283" s="716"/>
      <c r="L283" s="577"/>
      <c r="M283" s="716"/>
      <c r="N283" s="856"/>
      <c r="O283" s="856"/>
      <c r="P283" s="126"/>
      <c r="Q283" s="857"/>
      <c r="S283" s="843"/>
      <c r="T283" s="843"/>
      <c r="U283" s="843"/>
      <c r="V283" s="577"/>
      <c r="Z283" s="716"/>
      <c r="AA283" s="719"/>
      <c r="AB283" s="716"/>
      <c r="AC283" s="716"/>
      <c r="AD283" s="577"/>
      <c r="AE283" s="577"/>
      <c r="AF283" s="577"/>
      <c r="AG283" s="843"/>
      <c r="AH283" s="841"/>
      <c r="AI283" s="843"/>
      <c r="AJ283" s="560"/>
    </row>
    <row r="284" spans="1:36" s="615" customFormat="1">
      <c r="A284" s="843"/>
      <c r="D284" s="716"/>
      <c r="E284" s="716"/>
      <c r="F284" s="716"/>
      <c r="G284" s="716"/>
      <c r="H284" s="716"/>
      <c r="I284" s="716"/>
      <c r="J284" s="716"/>
      <c r="K284" s="716"/>
      <c r="L284" s="577"/>
      <c r="M284" s="716"/>
      <c r="N284" s="856"/>
      <c r="O284" s="856"/>
      <c r="P284" s="126"/>
      <c r="Q284" s="857"/>
      <c r="S284" s="843"/>
      <c r="T284" s="843"/>
      <c r="U284" s="843"/>
      <c r="V284" s="577"/>
      <c r="Z284" s="716"/>
      <c r="AA284" s="719"/>
      <c r="AB284" s="716"/>
      <c r="AC284" s="716"/>
      <c r="AD284" s="577"/>
      <c r="AE284" s="577"/>
      <c r="AF284" s="577"/>
      <c r="AG284" s="843"/>
      <c r="AH284" s="841"/>
      <c r="AI284" s="843"/>
      <c r="AJ284" s="560"/>
    </row>
    <row r="285" spans="1:36" s="615" customFormat="1">
      <c r="A285" s="843"/>
      <c r="D285" s="716"/>
      <c r="E285" s="716"/>
      <c r="F285" s="716"/>
      <c r="G285" s="716"/>
      <c r="H285" s="716"/>
      <c r="I285" s="716"/>
      <c r="J285" s="716"/>
      <c r="K285" s="716"/>
      <c r="L285" s="577"/>
      <c r="M285" s="716"/>
      <c r="N285" s="856"/>
      <c r="O285" s="856"/>
      <c r="P285" s="126"/>
      <c r="Q285" s="857"/>
      <c r="S285" s="843"/>
      <c r="T285" s="843"/>
      <c r="U285" s="843"/>
      <c r="V285" s="577"/>
      <c r="Z285" s="716"/>
      <c r="AA285" s="719"/>
      <c r="AB285" s="716"/>
      <c r="AC285" s="716"/>
      <c r="AD285" s="577"/>
      <c r="AE285" s="577"/>
      <c r="AF285" s="577"/>
      <c r="AG285" s="843"/>
      <c r="AH285" s="841"/>
      <c r="AI285" s="843"/>
      <c r="AJ285" s="560"/>
    </row>
    <row r="286" spans="1:36" s="615" customFormat="1">
      <c r="A286" s="843"/>
      <c r="D286" s="716"/>
      <c r="E286" s="716"/>
      <c r="F286" s="716"/>
      <c r="G286" s="716"/>
      <c r="H286" s="716"/>
      <c r="I286" s="716"/>
      <c r="J286" s="716"/>
      <c r="K286" s="716"/>
      <c r="L286" s="577"/>
      <c r="M286" s="716"/>
      <c r="N286" s="856"/>
      <c r="O286" s="856"/>
      <c r="P286" s="126"/>
      <c r="Q286" s="857"/>
      <c r="S286" s="843"/>
      <c r="T286" s="843"/>
      <c r="U286" s="843"/>
      <c r="V286" s="577"/>
      <c r="Z286" s="716"/>
      <c r="AA286" s="719"/>
      <c r="AB286" s="716"/>
      <c r="AC286" s="716"/>
      <c r="AD286" s="577"/>
      <c r="AE286" s="577"/>
      <c r="AF286" s="577"/>
      <c r="AG286" s="843"/>
      <c r="AH286" s="841"/>
      <c r="AI286" s="843"/>
      <c r="AJ286" s="560"/>
    </row>
    <row r="287" spans="1:36" s="615" customFormat="1">
      <c r="A287" s="843"/>
      <c r="D287" s="716"/>
      <c r="E287" s="716"/>
      <c r="F287" s="716"/>
      <c r="G287" s="716"/>
      <c r="H287" s="716"/>
      <c r="I287" s="716"/>
      <c r="J287" s="716"/>
      <c r="K287" s="716"/>
      <c r="L287" s="577"/>
      <c r="M287" s="716"/>
      <c r="N287" s="856"/>
      <c r="O287" s="856"/>
      <c r="P287" s="126"/>
      <c r="Q287" s="857"/>
      <c r="S287" s="843"/>
      <c r="T287" s="843"/>
      <c r="U287" s="843"/>
      <c r="V287" s="577"/>
      <c r="Z287" s="716"/>
      <c r="AA287" s="719"/>
      <c r="AB287" s="716"/>
      <c r="AC287" s="716"/>
      <c r="AD287" s="577"/>
      <c r="AE287" s="577"/>
      <c r="AF287" s="577"/>
      <c r="AG287" s="843"/>
      <c r="AH287" s="841"/>
      <c r="AI287" s="843"/>
      <c r="AJ287" s="560"/>
    </row>
    <row r="288" spans="1:36" s="615" customFormat="1">
      <c r="A288" s="843"/>
      <c r="D288" s="716"/>
      <c r="E288" s="716"/>
      <c r="F288" s="716"/>
      <c r="G288" s="716"/>
      <c r="H288" s="716"/>
      <c r="I288" s="716"/>
      <c r="J288" s="716"/>
      <c r="K288" s="716"/>
      <c r="L288" s="577"/>
      <c r="M288" s="716"/>
      <c r="N288" s="856"/>
      <c r="O288" s="856"/>
      <c r="P288" s="126"/>
      <c r="Q288" s="857"/>
      <c r="S288" s="843"/>
      <c r="T288" s="843"/>
      <c r="U288" s="843"/>
      <c r="V288" s="577"/>
      <c r="Z288" s="716"/>
      <c r="AA288" s="719"/>
      <c r="AB288" s="716"/>
      <c r="AC288" s="716"/>
      <c r="AD288" s="577"/>
      <c r="AE288" s="577"/>
      <c r="AF288" s="577"/>
      <c r="AG288" s="843"/>
      <c r="AH288" s="841"/>
      <c r="AI288" s="843"/>
      <c r="AJ288" s="560"/>
    </row>
    <row r="289" spans="1:36" s="615" customFormat="1">
      <c r="A289" s="843"/>
      <c r="D289" s="716"/>
      <c r="E289" s="716"/>
      <c r="F289" s="716"/>
      <c r="G289" s="716"/>
      <c r="H289" s="716"/>
      <c r="I289" s="716"/>
      <c r="J289" s="716"/>
      <c r="K289" s="716"/>
      <c r="L289" s="577"/>
      <c r="M289" s="716"/>
      <c r="N289" s="856"/>
      <c r="O289" s="856"/>
      <c r="P289" s="126"/>
      <c r="Q289" s="857"/>
      <c r="S289" s="843"/>
      <c r="T289" s="843"/>
      <c r="U289" s="843"/>
      <c r="V289" s="577"/>
      <c r="Z289" s="716"/>
      <c r="AA289" s="719"/>
      <c r="AB289" s="716"/>
      <c r="AC289" s="716"/>
      <c r="AD289" s="577"/>
      <c r="AE289" s="577"/>
      <c r="AF289" s="577"/>
      <c r="AG289" s="843"/>
      <c r="AH289" s="841"/>
      <c r="AI289" s="843"/>
      <c r="AJ289" s="560"/>
    </row>
    <row r="290" spans="1:36" s="615" customFormat="1">
      <c r="A290" s="843"/>
      <c r="D290" s="716"/>
      <c r="E290" s="716"/>
      <c r="F290" s="716"/>
      <c r="G290" s="716"/>
      <c r="H290" s="716"/>
      <c r="I290" s="716"/>
      <c r="J290" s="716"/>
      <c r="K290" s="716"/>
      <c r="L290" s="577"/>
      <c r="M290" s="716"/>
      <c r="N290" s="856"/>
      <c r="O290" s="856"/>
      <c r="P290" s="126"/>
      <c r="Q290" s="857"/>
      <c r="S290" s="843"/>
      <c r="T290" s="843"/>
      <c r="U290" s="843"/>
      <c r="V290" s="577"/>
      <c r="Z290" s="716"/>
      <c r="AA290" s="719"/>
      <c r="AB290" s="716"/>
      <c r="AC290" s="716"/>
      <c r="AD290" s="577"/>
      <c r="AE290" s="577"/>
      <c r="AF290" s="577"/>
      <c r="AG290" s="843"/>
      <c r="AH290" s="841"/>
      <c r="AI290" s="843"/>
      <c r="AJ290" s="560"/>
    </row>
    <row r="291" spans="1:36" s="615" customFormat="1">
      <c r="A291" s="843"/>
      <c r="D291" s="716"/>
      <c r="E291" s="716"/>
      <c r="F291" s="716"/>
      <c r="G291" s="716"/>
      <c r="H291" s="716"/>
      <c r="I291" s="716"/>
      <c r="J291" s="716"/>
      <c r="K291" s="716"/>
      <c r="L291" s="577"/>
      <c r="M291" s="716"/>
      <c r="N291" s="856"/>
      <c r="O291" s="856"/>
      <c r="P291" s="126"/>
      <c r="Q291" s="857"/>
      <c r="S291" s="843"/>
      <c r="T291" s="843"/>
      <c r="U291" s="843"/>
      <c r="V291" s="577"/>
      <c r="Z291" s="716"/>
      <c r="AA291" s="719"/>
      <c r="AB291" s="716"/>
      <c r="AC291" s="716"/>
      <c r="AD291" s="577"/>
      <c r="AE291" s="577"/>
      <c r="AF291" s="577"/>
      <c r="AG291" s="843"/>
      <c r="AH291" s="841"/>
      <c r="AI291" s="843"/>
      <c r="AJ291" s="560"/>
    </row>
    <row r="292" spans="1:36" s="615" customFormat="1">
      <c r="A292" s="843"/>
      <c r="D292" s="716"/>
      <c r="E292" s="716"/>
      <c r="F292" s="716"/>
      <c r="G292" s="716"/>
      <c r="H292" s="716"/>
      <c r="I292" s="716"/>
      <c r="J292" s="716"/>
      <c r="K292" s="716"/>
      <c r="L292" s="577"/>
      <c r="M292" s="716"/>
      <c r="N292" s="856"/>
      <c r="O292" s="856"/>
      <c r="P292" s="126"/>
      <c r="Q292" s="857"/>
      <c r="S292" s="843"/>
      <c r="T292" s="843"/>
      <c r="U292" s="843"/>
      <c r="V292" s="577"/>
      <c r="Z292" s="716"/>
      <c r="AA292" s="719"/>
      <c r="AB292" s="716"/>
      <c r="AC292" s="716"/>
      <c r="AD292" s="577"/>
      <c r="AE292" s="577"/>
      <c r="AF292" s="577"/>
      <c r="AG292" s="843"/>
      <c r="AH292" s="841"/>
      <c r="AI292" s="843"/>
      <c r="AJ292" s="560"/>
    </row>
    <row r="293" spans="1:36" s="615" customFormat="1">
      <c r="A293" s="843"/>
      <c r="D293" s="716"/>
      <c r="E293" s="716"/>
      <c r="F293" s="716"/>
      <c r="G293" s="716"/>
      <c r="H293" s="716"/>
      <c r="I293" s="716"/>
      <c r="J293" s="716"/>
      <c r="K293" s="716"/>
      <c r="L293" s="577"/>
      <c r="M293" s="716"/>
      <c r="N293" s="856"/>
      <c r="O293" s="856"/>
      <c r="P293" s="126"/>
      <c r="Q293" s="857"/>
      <c r="S293" s="843"/>
      <c r="T293" s="843"/>
      <c r="U293" s="843"/>
      <c r="V293" s="577"/>
      <c r="Z293" s="716"/>
      <c r="AA293" s="719"/>
      <c r="AB293" s="716"/>
      <c r="AC293" s="716"/>
      <c r="AD293" s="577"/>
      <c r="AE293" s="577"/>
      <c r="AF293" s="577"/>
      <c r="AG293" s="843"/>
      <c r="AH293" s="841"/>
      <c r="AI293" s="843"/>
      <c r="AJ293" s="560"/>
    </row>
    <row r="294" spans="1:36" s="615" customFormat="1">
      <c r="A294" s="843"/>
      <c r="D294" s="716"/>
      <c r="E294" s="716"/>
      <c r="F294" s="716"/>
      <c r="G294" s="716"/>
      <c r="H294" s="716"/>
      <c r="I294" s="716"/>
      <c r="J294" s="716"/>
      <c r="K294" s="716"/>
      <c r="L294" s="577"/>
      <c r="M294" s="716"/>
      <c r="N294" s="856"/>
      <c r="O294" s="856"/>
      <c r="P294" s="126"/>
      <c r="Q294" s="857"/>
      <c r="S294" s="843"/>
      <c r="T294" s="843"/>
      <c r="U294" s="843"/>
      <c r="V294" s="577"/>
      <c r="Z294" s="716"/>
      <c r="AA294" s="719"/>
      <c r="AB294" s="716"/>
      <c r="AC294" s="716"/>
      <c r="AD294" s="577"/>
      <c r="AE294" s="577"/>
      <c r="AF294" s="577"/>
      <c r="AG294" s="843"/>
      <c r="AH294" s="841"/>
      <c r="AI294" s="843"/>
      <c r="AJ294" s="560"/>
    </row>
    <row r="295" spans="1:36" s="615" customFormat="1">
      <c r="A295" s="843"/>
      <c r="D295" s="716"/>
      <c r="E295" s="716"/>
      <c r="F295" s="716"/>
      <c r="G295" s="716"/>
      <c r="H295" s="716"/>
      <c r="I295" s="716"/>
      <c r="J295" s="716"/>
      <c r="K295" s="716"/>
      <c r="L295" s="577"/>
      <c r="M295" s="716"/>
      <c r="N295" s="856"/>
      <c r="O295" s="856"/>
      <c r="P295" s="126"/>
      <c r="Q295" s="857"/>
      <c r="S295" s="843"/>
      <c r="T295" s="843"/>
      <c r="U295" s="843"/>
      <c r="V295" s="577"/>
      <c r="Z295" s="716"/>
      <c r="AA295" s="719"/>
      <c r="AB295" s="716"/>
      <c r="AC295" s="716"/>
      <c r="AD295" s="577"/>
      <c r="AE295" s="577"/>
      <c r="AF295" s="577"/>
      <c r="AG295" s="843"/>
      <c r="AH295" s="841"/>
      <c r="AI295" s="843"/>
      <c r="AJ295" s="560"/>
    </row>
    <row r="296" spans="1:36" s="615" customFormat="1">
      <c r="A296" s="843"/>
      <c r="D296" s="716"/>
      <c r="E296" s="716"/>
      <c r="F296" s="716"/>
      <c r="G296" s="716"/>
      <c r="H296" s="716"/>
      <c r="I296" s="716"/>
      <c r="J296" s="716"/>
      <c r="K296" s="716"/>
      <c r="L296" s="577"/>
      <c r="M296" s="716"/>
      <c r="N296" s="856"/>
      <c r="O296" s="856"/>
      <c r="P296" s="126"/>
      <c r="Q296" s="857"/>
      <c r="S296" s="843"/>
      <c r="T296" s="843"/>
      <c r="U296" s="843"/>
      <c r="V296" s="577"/>
      <c r="Z296" s="716"/>
      <c r="AA296" s="719"/>
      <c r="AB296" s="716"/>
      <c r="AC296" s="716"/>
      <c r="AD296" s="577"/>
      <c r="AE296" s="577"/>
      <c r="AF296" s="577"/>
      <c r="AG296" s="843"/>
      <c r="AH296" s="841"/>
      <c r="AI296" s="843"/>
      <c r="AJ296" s="560"/>
    </row>
    <row r="297" spans="1:36" s="615" customFormat="1">
      <c r="A297" s="843"/>
      <c r="D297" s="716"/>
      <c r="E297" s="716"/>
      <c r="F297" s="716"/>
      <c r="G297" s="716"/>
      <c r="H297" s="716"/>
      <c r="I297" s="716"/>
      <c r="J297" s="716"/>
      <c r="K297" s="716"/>
      <c r="L297" s="577"/>
      <c r="M297" s="716"/>
      <c r="N297" s="856"/>
      <c r="O297" s="856"/>
      <c r="P297" s="126"/>
      <c r="Q297" s="857"/>
      <c r="S297" s="843"/>
      <c r="T297" s="843"/>
      <c r="U297" s="843"/>
      <c r="V297" s="577"/>
      <c r="Z297" s="716"/>
      <c r="AA297" s="719"/>
      <c r="AB297" s="716"/>
      <c r="AC297" s="716"/>
      <c r="AD297" s="577"/>
      <c r="AE297" s="577"/>
      <c r="AF297" s="577"/>
      <c r="AG297" s="843"/>
      <c r="AH297" s="841"/>
      <c r="AI297" s="843"/>
      <c r="AJ297" s="560"/>
    </row>
    <row r="298" spans="1:36" s="615" customFormat="1">
      <c r="A298" s="843"/>
      <c r="D298" s="716"/>
      <c r="E298" s="716"/>
      <c r="F298" s="716"/>
      <c r="G298" s="716"/>
      <c r="H298" s="716"/>
      <c r="I298" s="716"/>
      <c r="J298" s="716"/>
      <c r="K298" s="716"/>
      <c r="L298" s="577"/>
      <c r="M298" s="716"/>
      <c r="N298" s="856"/>
      <c r="O298" s="856"/>
      <c r="P298" s="126"/>
      <c r="Q298" s="857"/>
      <c r="S298" s="843"/>
      <c r="T298" s="843"/>
      <c r="U298" s="843"/>
      <c r="V298" s="577"/>
      <c r="Z298" s="716"/>
      <c r="AA298" s="719"/>
      <c r="AB298" s="716"/>
      <c r="AC298" s="716"/>
      <c r="AD298" s="577"/>
      <c r="AE298" s="577"/>
      <c r="AF298" s="577"/>
      <c r="AG298" s="843"/>
      <c r="AH298" s="841"/>
      <c r="AI298" s="843"/>
      <c r="AJ298" s="560"/>
    </row>
    <row r="299" spans="1:36" s="615" customFormat="1">
      <c r="A299" s="843"/>
      <c r="D299" s="716"/>
      <c r="E299" s="716"/>
      <c r="F299" s="716"/>
      <c r="G299" s="716"/>
      <c r="H299" s="716"/>
      <c r="I299" s="716"/>
      <c r="J299" s="716"/>
      <c r="K299" s="716"/>
      <c r="L299" s="577"/>
      <c r="M299" s="716"/>
      <c r="N299" s="856"/>
      <c r="O299" s="856"/>
      <c r="P299" s="126"/>
      <c r="Q299" s="857"/>
      <c r="S299" s="843"/>
      <c r="T299" s="843"/>
      <c r="U299" s="843"/>
      <c r="V299" s="577"/>
      <c r="Z299" s="716"/>
      <c r="AA299" s="719"/>
      <c r="AB299" s="716"/>
      <c r="AC299" s="716"/>
      <c r="AD299" s="577"/>
      <c r="AE299" s="577"/>
      <c r="AF299" s="577"/>
      <c r="AG299" s="843"/>
      <c r="AH299" s="841"/>
      <c r="AI299" s="843"/>
      <c r="AJ299" s="560"/>
    </row>
    <row r="300" spans="1:36" s="615" customFormat="1">
      <c r="A300" s="843"/>
      <c r="D300" s="716"/>
      <c r="E300" s="716"/>
      <c r="F300" s="716"/>
      <c r="G300" s="716"/>
      <c r="H300" s="716"/>
      <c r="I300" s="716"/>
      <c r="J300" s="716"/>
      <c r="K300" s="716"/>
      <c r="L300" s="577"/>
      <c r="M300" s="716"/>
      <c r="N300" s="856"/>
      <c r="O300" s="856"/>
      <c r="P300" s="126"/>
      <c r="Q300" s="857"/>
      <c r="S300" s="843"/>
      <c r="T300" s="843"/>
      <c r="U300" s="843"/>
      <c r="V300" s="577"/>
      <c r="Z300" s="716"/>
      <c r="AA300" s="719"/>
      <c r="AB300" s="716"/>
      <c r="AC300" s="716"/>
      <c r="AD300" s="577"/>
      <c r="AE300" s="577"/>
      <c r="AF300" s="577"/>
      <c r="AG300" s="843"/>
      <c r="AH300" s="841"/>
      <c r="AI300" s="843"/>
      <c r="AJ300" s="560"/>
    </row>
    <row r="301" spans="1:36" s="615" customFormat="1">
      <c r="A301" s="843"/>
      <c r="D301" s="716"/>
      <c r="E301" s="716"/>
      <c r="F301" s="716"/>
      <c r="G301" s="716"/>
      <c r="H301" s="716"/>
      <c r="I301" s="716"/>
      <c r="J301" s="716"/>
      <c r="K301" s="716"/>
      <c r="L301" s="577"/>
      <c r="M301" s="716"/>
      <c r="N301" s="856"/>
      <c r="O301" s="856"/>
      <c r="P301" s="126"/>
      <c r="Q301" s="857"/>
      <c r="S301" s="843"/>
      <c r="T301" s="843"/>
      <c r="U301" s="843"/>
      <c r="V301" s="577"/>
      <c r="Z301" s="716"/>
      <c r="AA301" s="719"/>
      <c r="AB301" s="716"/>
      <c r="AC301" s="716"/>
      <c r="AD301" s="577"/>
      <c r="AE301" s="577"/>
      <c r="AF301" s="577"/>
      <c r="AG301" s="843"/>
      <c r="AH301" s="841"/>
      <c r="AI301" s="843"/>
      <c r="AJ301" s="560"/>
    </row>
    <row r="302" spans="1:36" s="615" customFormat="1">
      <c r="A302" s="843"/>
      <c r="D302" s="716"/>
      <c r="E302" s="716"/>
      <c r="F302" s="716"/>
      <c r="G302" s="716"/>
      <c r="H302" s="716"/>
      <c r="I302" s="716"/>
      <c r="J302" s="716"/>
      <c r="K302" s="716"/>
      <c r="L302" s="577"/>
      <c r="M302" s="716"/>
      <c r="N302" s="856"/>
      <c r="O302" s="856"/>
      <c r="P302" s="126"/>
      <c r="Q302" s="857"/>
      <c r="S302" s="843"/>
      <c r="T302" s="843"/>
      <c r="U302" s="843"/>
      <c r="V302" s="577"/>
      <c r="Z302" s="716"/>
      <c r="AA302" s="719"/>
      <c r="AB302" s="716"/>
      <c r="AC302" s="716"/>
      <c r="AD302" s="577"/>
      <c r="AE302" s="577"/>
      <c r="AF302" s="577"/>
      <c r="AG302" s="843"/>
      <c r="AH302" s="841"/>
      <c r="AI302" s="843"/>
      <c r="AJ302" s="560"/>
    </row>
    <row r="303" spans="1:36" s="615" customFormat="1">
      <c r="A303" s="843"/>
      <c r="D303" s="716"/>
      <c r="E303" s="716"/>
      <c r="F303" s="716"/>
      <c r="G303" s="716"/>
      <c r="H303" s="716"/>
      <c r="I303" s="716"/>
      <c r="J303" s="716"/>
      <c r="K303" s="716"/>
      <c r="L303" s="577"/>
      <c r="M303" s="716"/>
      <c r="N303" s="856"/>
      <c r="O303" s="856"/>
      <c r="P303" s="126"/>
      <c r="Q303" s="857"/>
      <c r="S303" s="843"/>
      <c r="T303" s="843"/>
      <c r="U303" s="843"/>
      <c r="V303" s="577"/>
      <c r="Z303" s="716"/>
      <c r="AA303" s="719"/>
      <c r="AB303" s="716"/>
      <c r="AC303" s="716"/>
      <c r="AD303" s="577"/>
      <c r="AE303" s="577"/>
      <c r="AF303" s="577"/>
      <c r="AG303" s="843"/>
      <c r="AH303" s="841"/>
      <c r="AI303" s="843"/>
      <c r="AJ303" s="560"/>
    </row>
    <row r="304" spans="1:36" s="615" customFormat="1">
      <c r="A304" s="843"/>
      <c r="D304" s="716"/>
      <c r="E304" s="716"/>
      <c r="F304" s="716"/>
      <c r="G304" s="716"/>
      <c r="H304" s="716"/>
      <c r="I304" s="716"/>
      <c r="J304" s="716"/>
      <c r="K304" s="716"/>
      <c r="L304" s="577"/>
      <c r="M304" s="716"/>
      <c r="N304" s="856"/>
      <c r="O304" s="856"/>
      <c r="P304" s="126"/>
      <c r="Q304" s="857"/>
      <c r="S304" s="843"/>
      <c r="T304" s="843"/>
      <c r="U304" s="843"/>
      <c r="V304" s="577"/>
      <c r="Z304" s="716"/>
      <c r="AA304" s="719"/>
      <c r="AB304" s="716"/>
      <c r="AC304" s="716"/>
      <c r="AD304" s="577"/>
      <c r="AE304" s="577"/>
      <c r="AF304" s="577"/>
      <c r="AG304" s="843"/>
      <c r="AH304" s="841"/>
      <c r="AI304" s="843"/>
      <c r="AJ304" s="560"/>
    </row>
    <row r="305" spans="1:36" s="615" customFormat="1">
      <c r="A305" s="843"/>
      <c r="D305" s="716"/>
      <c r="E305" s="716"/>
      <c r="F305" s="716"/>
      <c r="G305" s="716"/>
      <c r="H305" s="716"/>
      <c r="I305" s="716"/>
      <c r="J305" s="716"/>
      <c r="K305" s="716"/>
      <c r="L305" s="577"/>
      <c r="M305" s="716"/>
      <c r="N305" s="856"/>
      <c r="O305" s="856"/>
      <c r="P305" s="126"/>
      <c r="Q305" s="857"/>
      <c r="S305" s="843"/>
      <c r="T305" s="843"/>
      <c r="U305" s="843"/>
      <c r="V305" s="577"/>
      <c r="Z305" s="716"/>
      <c r="AA305" s="719"/>
      <c r="AB305" s="716"/>
      <c r="AC305" s="716"/>
      <c r="AD305" s="577"/>
      <c r="AE305" s="577"/>
      <c r="AF305" s="577"/>
      <c r="AG305" s="843"/>
      <c r="AH305" s="841"/>
      <c r="AI305" s="843"/>
      <c r="AJ305" s="560"/>
    </row>
    <row r="306" spans="1:36" s="615" customFormat="1">
      <c r="A306" s="843"/>
      <c r="D306" s="716"/>
      <c r="E306" s="716"/>
      <c r="F306" s="716"/>
      <c r="G306" s="716"/>
      <c r="H306" s="716"/>
      <c r="I306" s="716"/>
      <c r="J306" s="716"/>
      <c r="K306" s="716"/>
      <c r="L306" s="577"/>
      <c r="M306" s="716"/>
      <c r="N306" s="856"/>
      <c r="O306" s="856"/>
      <c r="P306" s="126"/>
      <c r="Q306" s="857"/>
      <c r="S306" s="843"/>
      <c r="T306" s="843"/>
      <c r="U306" s="843"/>
      <c r="V306" s="577"/>
      <c r="Z306" s="716"/>
      <c r="AA306" s="719"/>
      <c r="AB306" s="716"/>
      <c r="AC306" s="716"/>
      <c r="AD306" s="577"/>
      <c r="AE306" s="577"/>
      <c r="AF306" s="577"/>
      <c r="AG306" s="843"/>
      <c r="AH306" s="841"/>
      <c r="AI306" s="843"/>
      <c r="AJ306" s="560"/>
    </row>
    <row r="307" spans="1:36" s="615" customFormat="1">
      <c r="A307" s="843"/>
      <c r="D307" s="716"/>
      <c r="E307" s="716"/>
      <c r="F307" s="716"/>
      <c r="G307" s="716"/>
      <c r="H307" s="716"/>
      <c r="I307" s="716"/>
      <c r="J307" s="716"/>
      <c r="K307" s="716"/>
      <c r="L307" s="577"/>
      <c r="M307" s="716"/>
      <c r="N307" s="856"/>
      <c r="O307" s="856"/>
      <c r="P307" s="126"/>
      <c r="Q307" s="857"/>
      <c r="S307" s="843"/>
      <c r="T307" s="843"/>
      <c r="U307" s="843"/>
      <c r="V307" s="577"/>
      <c r="Z307" s="716"/>
      <c r="AA307" s="719"/>
      <c r="AB307" s="716"/>
      <c r="AC307" s="716"/>
      <c r="AD307" s="577"/>
      <c r="AE307" s="577"/>
      <c r="AF307" s="577"/>
      <c r="AG307" s="843"/>
      <c r="AH307" s="841"/>
      <c r="AI307" s="843"/>
      <c r="AJ307" s="560"/>
    </row>
    <row r="308" spans="1:36" s="615" customFormat="1">
      <c r="A308" s="843"/>
      <c r="D308" s="716"/>
      <c r="E308" s="716"/>
      <c r="F308" s="716"/>
      <c r="G308" s="716"/>
      <c r="H308" s="716"/>
      <c r="I308" s="716"/>
      <c r="J308" s="716"/>
      <c r="K308" s="716"/>
      <c r="L308" s="577"/>
      <c r="M308" s="716"/>
      <c r="N308" s="856"/>
      <c r="O308" s="856"/>
      <c r="P308" s="126"/>
      <c r="Q308" s="857"/>
      <c r="S308" s="843"/>
      <c r="T308" s="843"/>
      <c r="U308" s="843"/>
      <c r="V308" s="577"/>
      <c r="Z308" s="716"/>
      <c r="AA308" s="719"/>
      <c r="AB308" s="716"/>
      <c r="AC308" s="716"/>
      <c r="AD308" s="577"/>
      <c r="AE308" s="577"/>
      <c r="AF308" s="577"/>
      <c r="AG308" s="843"/>
      <c r="AH308" s="841"/>
      <c r="AI308" s="843"/>
      <c r="AJ308" s="560"/>
    </row>
    <row r="309" spans="1:36" s="615" customFormat="1">
      <c r="A309" s="843"/>
      <c r="D309" s="716"/>
      <c r="E309" s="716"/>
      <c r="F309" s="716"/>
      <c r="G309" s="716"/>
      <c r="H309" s="716"/>
      <c r="I309" s="716"/>
      <c r="J309" s="716"/>
      <c r="K309" s="716"/>
      <c r="L309" s="577"/>
      <c r="M309" s="716"/>
      <c r="N309" s="856"/>
      <c r="O309" s="856"/>
      <c r="P309" s="126"/>
      <c r="Q309" s="857"/>
      <c r="S309" s="843"/>
      <c r="T309" s="843"/>
      <c r="U309" s="843"/>
      <c r="V309" s="577"/>
      <c r="Z309" s="716"/>
      <c r="AA309" s="719"/>
      <c r="AB309" s="716"/>
      <c r="AC309" s="716"/>
      <c r="AD309" s="577"/>
      <c r="AE309" s="577"/>
      <c r="AF309" s="577"/>
      <c r="AG309" s="843"/>
      <c r="AH309" s="841"/>
      <c r="AI309" s="843"/>
      <c r="AJ309" s="560"/>
    </row>
    <row r="310" spans="1:36" s="615" customFormat="1">
      <c r="A310" s="843"/>
      <c r="D310" s="716"/>
      <c r="E310" s="716"/>
      <c r="F310" s="716"/>
      <c r="G310" s="716"/>
      <c r="H310" s="716"/>
      <c r="I310" s="716"/>
      <c r="J310" s="716"/>
      <c r="K310" s="716"/>
      <c r="L310" s="577"/>
      <c r="M310" s="716"/>
      <c r="N310" s="856"/>
      <c r="O310" s="856"/>
      <c r="P310" s="126"/>
      <c r="Q310" s="857"/>
      <c r="S310" s="843"/>
      <c r="T310" s="843"/>
      <c r="U310" s="843"/>
      <c r="V310" s="577"/>
      <c r="Z310" s="716"/>
      <c r="AA310" s="719"/>
      <c r="AB310" s="716"/>
      <c r="AC310" s="716"/>
      <c r="AD310" s="577"/>
      <c r="AE310" s="577"/>
      <c r="AF310" s="577"/>
      <c r="AG310" s="843"/>
      <c r="AH310" s="841"/>
      <c r="AI310" s="843"/>
      <c r="AJ310" s="560"/>
    </row>
    <row r="311" spans="1:36" s="615" customFormat="1">
      <c r="A311" s="843"/>
      <c r="D311" s="716"/>
      <c r="E311" s="716"/>
      <c r="F311" s="716"/>
      <c r="G311" s="716"/>
      <c r="H311" s="716"/>
      <c r="I311" s="716"/>
      <c r="J311" s="716"/>
      <c r="K311" s="716"/>
      <c r="L311" s="577"/>
      <c r="M311" s="716"/>
      <c r="N311" s="856"/>
      <c r="O311" s="856"/>
      <c r="P311" s="126"/>
      <c r="Q311" s="857"/>
      <c r="S311" s="843"/>
      <c r="T311" s="843"/>
      <c r="U311" s="843"/>
      <c r="V311" s="577"/>
      <c r="Z311" s="716"/>
      <c r="AA311" s="719"/>
      <c r="AB311" s="716"/>
      <c r="AC311" s="716"/>
      <c r="AD311" s="577"/>
      <c r="AE311" s="577"/>
      <c r="AF311" s="577"/>
      <c r="AG311" s="843"/>
      <c r="AH311" s="841"/>
      <c r="AI311" s="843"/>
      <c r="AJ311" s="560"/>
    </row>
    <row r="312" spans="1:36" s="615" customFormat="1">
      <c r="A312" s="843"/>
      <c r="D312" s="716"/>
      <c r="E312" s="716"/>
      <c r="F312" s="716"/>
      <c r="G312" s="716"/>
      <c r="H312" s="716"/>
      <c r="I312" s="716"/>
      <c r="J312" s="716"/>
      <c r="K312" s="716"/>
      <c r="L312" s="577"/>
      <c r="M312" s="716"/>
      <c r="N312" s="856"/>
      <c r="O312" s="856"/>
      <c r="P312" s="126"/>
      <c r="Q312" s="857"/>
      <c r="S312" s="843"/>
      <c r="T312" s="843"/>
      <c r="U312" s="843"/>
      <c r="V312" s="577"/>
      <c r="Z312" s="716"/>
      <c r="AA312" s="719"/>
      <c r="AB312" s="716"/>
      <c r="AC312" s="716"/>
      <c r="AD312" s="577"/>
      <c r="AE312" s="577"/>
      <c r="AF312" s="577"/>
      <c r="AG312" s="843"/>
      <c r="AH312" s="841"/>
      <c r="AI312" s="843"/>
      <c r="AJ312" s="560"/>
    </row>
    <row r="313" spans="1:36" s="615" customFormat="1">
      <c r="A313" s="843"/>
      <c r="D313" s="716"/>
      <c r="E313" s="716"/>
      <c r="F313" s="716"/>
      <c r="G313" s="716"/>
      <c r="H313" s="716"/>
      <c r="I313" s="716"/>
      <c r="J313" s="716"/>
      <c r="K313" s="716"/>
      <c r="L313" s="577"/>
      <c r="M313" s="716"/>
      <c r="N313" s="856"/>
      <c r="O313" s="856"/>
      <c r="P313" s="126"/>
      <c r="Q313" s="857"/>
      <c r="S313" s="843"/>
      <c r="T313" s="843"/>
      <c r="U313" s="843"/>
      <c r="V313" s="577"/>
      <c r="Z313" s="716"/>
      <c r="AA313" s="719"/>
      <c r="AB313" s="716"/>
      <c r="AC313" s="716"/>
      <c r="AD313" s="577"/>
      <c r="AE313" s="577"/>
      <c r="AF313" s="577"/>
      <c r="AG313" s="843"/>
      <c r="AH313" s="841"/>
      <c r="AI313" s="843"/>
      <c r="AJ313" s="560"/>
    </row>
    <row r="314" spans="1:36" s="615" customFormat="1">
      <c r="A314" s="843"/>
      <c r="D314" s="716"/>
      <c r="E314" s="716"/>
      <c r="F314" s="716"/>
      <c r="G314" s="716"/>
      <c r="H314" s="716"/>
      <c r="I314" s="716"/>
      <c r="J314" s="716"/>
      <c r="K314" s="716"/>
      <c r="L314" s="577"/>
      <c r="M314" s="716"/>
      <c r="N314" s="856"/>
      <c r="O314" s="856"/>
      <c r="P314" s="126"/>
      <c r="Q314" s="857"/>
      <c r="S314" s="843"/>
      <c r="T314" s="843"/>
      <c r="U314" s="843"/>
      <c r="V314" s="577"/>
      <c r="Z314" s="716"/>
      <c r="AA314" s="719"/>
      <c r="AB314" s="716"/>
      <c r="AC314" s="716"/>
      <c r="AD314" s="577"/>
      <c r="AE314" s="577"/>
      <c r="AF314" s="577"/>
      <c r="AG314" s="843"/>
      <c r="AH314" s="841"/>
      <c r="AI314" s="843"/>
      <c r="AJ314" s="560"/>
    </row>
    <row r="315" spans="1:36" s="615" customFormat="1">
      <c r="A315" s="843"/>
      <c r="D315" s="716"/>
      <c r="E315" s="716"/>
      <c r="F315" s="716"/>
      <c r="G315" s="716"/>
      <c r="H315" s="716"/>
      <c r="I315" s="716"/>
      <c r="J315" s="716"/>
      <c r="K315" s="716"/>
      <c r="L315" s="577"/>
      <c r="M315" s="716"/>
      <c r="N315" s="856"/>
      <c r="O315" s="856"/>
      <c r="P315" s="126"/>
      <c r="Q315" s="857"/>
      <c r="S315" s="843"/>
      <c r="T315" s="843"/>
      <c r="U315" s="843"/>
      <c r="V315" s="577"/>
      <c r="Z315" s="716"/>
      <c r="AA315" s="719"/>
      <c r="AB315" s="716"/>
      <c r="AC315" s="716"/>
      <c r="AD315" s="577"/>
      <c r="AE315" s="577"/>
      <c r="AF315" s="577"/>
      <c r="AG315" s="843"/>
      <c r="AH315" s="841"/>
      <c r="AI315" s="843"/>
      <c r="AJ315" s="560"/>
    </row>
    <row r="316" spans="1:36" s="615" customFormat="1">
      <c r="A316" s="843"/>
      <c r="D316" s="716"/>
      <c r="E316" s="716"/>
      <c r="F316" s="716"/>
      <c r="G316" s="716"/>
      <c r="H316" s="716"/>
      <c r="I316" s="716"/>
      <c r="J316" s="716"/>
      <c r="K316" s="716"/>
      <c r="L316" s="577"/>
      <c r="M316" s="716"/>
      <c r="N316" s="856"/>
      <c r="O316" s="856"/>
      <c r="P316" s="126"/>
      <c r="Q316" s="857"/>
      <c r="S316" s="843"/>
      <c r="T316" s="843"/>
      <c r="U316" s="843"/>
      <c r="V316" s="577"/>
      <c r="Z316" s="716"/>
      <c r="AA316" s="719"/>
      <c r="AB316" s="716"/>
      <c r="AC316" s="716"/>
      <c r="AD316" s="577"/>
      <c r="AE316" s="577"/>
      <c r="AF316" s="577"/>
      <c r="AG316" s="843"/>
      <c r="AH316" s="841"/>
      <c r="AI316" s="843"/>
      <c r="AJ316" s="560"/>
    </row>
    <row r="317" spans="1:36" s="615" customFormat="1">
      <c r="A317" s="843"/>
      <c r="D317" s="716"/>
      <c r="E317" s="716"/>
      <c r="F317" s="716"/>
      <c r="G317" s="716"/>
      <c r="H317" s="716"/>
      <c r="I317" s="716"/>
      <c r="J317" s="716"/>
      <c r="K317" s="716"/>
      <c r="L317" s="577"/>
      <c r="M317" s="716"/>
      <c r="N317" s="856"/>
      <c r="O317" s="856"/>
      <c r="P317" s="126"/>
      <c r="Q317" s="857"/>
      <c r="S317" s="843"/>
      <c r="T317" s="843"/>
      <c r="U317" s="843"/>
      <c r="V317" s="577"/>
      <c r="Z317" s="716"/>
      <c r="AA317" s="719"/>
      <c r="AB317" s="716"/>
      <c r="AC317" s="716"/>
      <c r="AD317" s="577"/>
      <c r="AE317" s="577"/>
      <c r="AF317" s="577"/>
      <c r="AG317" s="843"/>
      <c r="AH317" s="841"/>
      <c r="AI317" s="843"/>
      <c r="AJ317" s="560"/>
    </row>
    <row r="318" spans="1:36" s="615" customFormat="1">
      <c r="A318" s="843"/>
      <c r="D318" s="716"/>
      <c r="E318" s="716"/>
      <c r="F318" s="716"/>
      <c r="G318" s="716"/>
      <c r="H318" s="716"/>
      <c r="I318" s="716"/>
      <c r="J318" s="716"/>
      <c r="K318" s="716"/>
      <c r="L318" s="577"/>
      <c r="M318" s="716"/>
      <c r="N318" s="856"/>
      <c r="O318" s="856"/>
      <c r="P318" s="126"/>
      <c r="Q318" s="857"/>
      <c r="S318" s="843"/>
      <c r="T318" s="843"/>
      <c r="U318" s="843"/>
      <c r="V318" s="577"/>
      <c r="Z318" s="716"/>
      <c r="AA318" s="719"/>
      <c r="AB318" s="716"/>
      <c r="AC318" s="716"/>
      <c r="AD318" s="577"/>
      <c r="AE318" s="577"/>
      <c r="AF318" s="577"/>
      <c r="AG318" s="843"/>
      <c r="AH318" s="841"/>
      <c r="AI318" s="843"/>
      <c r="AJ318" s="560"/>
    </row>
    <row r="319" spans="1:36" s="615" customFormat="1">
      <c r="A319" s="843"/>
      <c r="D319" s="716"/>
      <c r="E319" s="716"/>
      <c r="F319" s="716"/>
      <c r="G319" s="716"/>
      <c r="H319" s="716"/>
      <c r="I319" s="716"/>
      <c r="J319" s="716"/>
      <c r="K319" s="716"/>
      <c r="L319" s="577"/>
      <c r="M319" s="716"/>
      <c r="N319" s="856"/>
      <c r="O319" s="856"/>
      <c r="P319" s="126"/>
      <c r="Q319" s="857"/>
      <c r="S319" s="843"/>
      <c r="T319" s="843"/>
      <c r="U319" s="843"/>
      <c r="V319" s="577"/>
      <c r="Z319" s="716"/>
      <c r="AA319" s="719"/>
      <c r="AB319" s="716"/>
      <c r="AC319" s="716"/>
      <c r="AD319" s="577"/>
      <c r="AE319" s="577"/>
      <c r="AF319" s="577"/>
      <c r="AG319" s="843"/>
      <c r="AH319" s="841"/>
      <c r="AI319" s="843"/>
      <c r="AJ319" s="560"/>
    </row>
    <row r="320" spans="1:36" s="615" customFormat="1">
      <c r="A320" s="843"/>
      <c r="D320" s="716"/>
      <c r="E320" s="716"/>
      <c r="F320" s="716"/>
      <c r="G320" s="716"/>
      <c r="H320" s="716"/>
      <c r="I320" s="716"/>
      <c r="J320" s="716"/>
      <c r="K320" s="716"/>
      <c r="L320" s="577"/>
      <c r="M320" s="716"/>
      <c r="N320" s="856"/>
      <c r="O320" s="856"/>
      <c r="P320" s="126"/>
      <c r="Q320" s="857"/>
      <c r="S320" s="843"/>
      <c r="T320" s="843"/>
      <c r="U320" s="843"/>
      <c r="V320" s="577"/>
      <c r="Z320" s="716"/>
      <c r="AA320" s="719"/>
      <c r="AB320" s="716"/>
      <c r="AC320" s="716"/>
      <c r="AD320" s="577"/>
      <c r="AE320" s="577"/>
      <c r="AF320" s="577"/>
      <c r="AG320" s="843"/>
      <c r="AH320" s="841"/>
      <c r="AI320" s="843"/>
      <c r="AJ320" s="560"/>
    </row>
    <row r="321" spans="1:36" s="615" customFormat="1">
      <c r="A321" s="843"/>
      <c r="D321" s="716"/>
      <c r="E321" s="716"/>
      <c r="F321" s="716"/>
      <c r="G321" s="716"/>
      <c r="H321" s="716"/>
      <c r="I321" s="716"/>
      <c r="J321" s="716"/>
      <c r="K321" s="716"/>
      <c r="L321" s="577"/>
      <c r="M321" s="716"/>
      <c r="N321" s="856"/>
      <c r="O321" s="856"/>
      <c r="P321" s="126"/>
      <c r="Q321" s="857"/>
      <c r="S321" s="843"/>
      <c r="T321" s="843"/>
      <c r="U321" s="843"/>
      <c r="V321" s="577"/>
      <c r="Z321" s="716"/>
      <c r="AA321" s="719"/>
      <c r="AB321" s="716"/>
      <c r="AC321" s="716"/>
      <c r="AD321" s="577"/>
      <c r="AE321" s="577"/>
      <c r="AF321" s="577"/>
      <c r="AG321" s="843"/>
      <c r="AH321" s="841"/>
      <c r="AI321" s="843"/>
      <c r="AJ321" s="560"/>
    </row>
    <row r="322" spans="1:36" s="615" customFormat="1">
      <c r="A322" s="843"/>
      <c r="D322" s="716"/>
      <c r="E322" s="716"/>
      <c r="F322" s="716"/>
      <c r="G322" s="716"/>
      <c r="H322" s="716"/>
      <c r="I322" s="716"/>
      <c r="J322" s="716"/>
      <c r="K322" s="716"/>
      <c r="L322" s="577"/>
      <c r="M322" s="716"/>
      <c r="N322" s="856"/>
      <c r="O322" s="856"/>
      <c r="P322" s="126"/>
      <c r="Q322" s="857"/>
      <c r="S322" s="843"/>
      <c r="T322" s="843"/>
      <c r="U322" s="843"/>
      <c r="V322" s="577"/>
      <c r="Z322" s="716"/>
      <c r="AA322" s="719"/>
      <c r="AB322" s="716"/>
      <c r="AC322" s="716"/>
      <c r="AD322" s="577"/>
      <c r="AE322" s="577"/>
      <c r="AF322" s="577"/>
      <c r="AG322" s="843"/>
      <c r="AH322" s="841"/>
      <c r="AI322" s="843"/>
      <c r="AJ322" s="560"/>
    </row>
    <row r="323" spans="1:36" s="615" customFormat="1">
      <c r="A323" s="843"/>
      <c r="D323" s="716"/>
      <c r="E323" s="716"/>
      <c r="F323" s="716"/>
      <c r="G323" s="716"/>
      <c r="H323" s="716"/>
      <c r="I323" s="716"/>
      <c r="J323" s="716"/>
      <c r="K323" s="716"/>
      <c r="L323" s="577"/>
      <c r="M323" s="716"/>
      <c r="N323" s="856"/>
      <c r="O323" s="856"/>
      <c r="P323" s="126"/>
      <c r="Q323" s="857"/>
      <c r="S323" s="843"/>
      <c r="T323" s="843"/>
      <c r="U323" s="843"/>
      <c r="V323" s="577"/>
      <c r="Z323" s="716"/>
      <c r="AA323" s="719"/>
      <c r="AB323" s="716"/>
      <c r="AC323" s="716"/>
      <c r="AD323" s="577"/>
      <c r="AE323" s="577"/>
      <c r="AF323" s="577"/>
      <c r="AG323" s="843"/>
      <c r="AH323" s="841"/>
      <c r="AI323" s="843"/>
      <c r="AJ323" s="560"/>
    </row>
    <row r="324" spans="1:36" s="615" customFormat="1">
      <c r="A324" s="843"/>
      <c r="D324" s="716"/>
      <c r="E324" s="716"/>
      <c r="F324" s="716"/>
      <c r="G324" s="716"/>
      <c r="H324" s="716"/>
      <c r="I324" s="716"/>
      <c r="J324" s="716"/>
      <c r="K324" s="716"/>
      <c r="L324" s="577"/>
      <c r="M324" s="716"/>
      <c r="N324" s="856"/>
      <c r="O324" s="856"/>
      <c r="P324" s="126"/>
      <c r="Q324" s="857"/>
      <c r="S324" s="843"/>
      <c r="T324" s="843"/>
      <c r="U324" s="843"/>
      <c r="V324" s="577"/>
      <c r="Z324" s="716"/>
      <c r="AA324" s="719"/>
      <c r="AB324" s="716"/>
      <c r="AC324" s="716"/>
      <c r="AD324" s="577"/>
      <c r="AE324" s="577"/>
      <c r="AF324" s="577"/>
      <c r="AG324" s="843"/>
      <c r="AH324" s="841"/>
      <c r="AI324" s="843"/>
      <c r="AJ324" s="560"/>
    </row>
    <row r="325" spans="1:36" s="615" customFormat="1">
      <c r="A325" s="843"/>
      <c r="D325" s="716"/>
      <c r="E325" s="716"/>
      <c r="F325" s="716"/>
      <c r="G325" s="716"/>
      <c r="H325" s="716"/>
      <c r="I325" s="716"/>
      <c r="J325" s="716"/>
      <c r="K325" s="716"/>
      <c r="L325" s="577"/>
      <c r="M325" s="716"/>
      <c r="N325" s="856"/>
      <c r="O325" s="856"/>
      <c r="P325" s="126"/>
      <c r="Q325" s="857"/>
      <c r="S325" s="843"/>
      <c r="T325" s="843"/>
      <c r="U325" s="843"/>
      <c r="V325" s="577"/>
      <c r="Z325" s="716"/>
      <c r="AA325" s="719"/>
      <c r="AB325" s="716"/>
      <c r="AC325" s="716"/>
      <c r="AD325" s="577"/>
      <c r="AE325" s="577"/>
      <c r="AF325" s="577"/>
      <c r="AG325" s="843"/>
      <c r="AH325" s="841"/>
      <c r="AI325" s="843"/>
      <c r="AJ325" s="560"/>
    </row>
    <row r="326" spans="1:36" s="615" customFormat="1">
      <c r="A326" s="843"/>
      <c r="D326" s="716"/>
      <c r="E326" s="716"/>
      <c r="F326" s="716"/>
      <c r="G326" s="716"/>
      <c r="H326" s="716"/>
      <c r="I326" s="716"/>
      <c r="J326" s="716"/>
      <c r="K326" s="716"/>
      <c r="L326" s="577"/>
      <c r="M326" s="716"/>
      <c r="N326" s="856"/>
      <c r="O326" s="856"/>
      <c r="P326" s="126"/>
      <c r="Q326" s="857"/>
      <c r="S326" s="843"/>
      <c r="T326" s="843"/>
      <c r="U326" s="843"/>
      <c r="V326" s="577"/>
      <c r="Z326" s="716"/>
      <c r="AA326" s="719"/>
      <c r="AB326" s="716"/>
      <c r="AC326" s="716"/>
      <c r="AD326" s="577"/>
      <c r="AE326" s="577"/>
      <c r="AF326" s="577"/>
      <c r="AG326" s="843"/>
      <c r="AH326" s="841"/>
      <c r="AI326" s="843"/>
      <c r="AJ326" s="560"/>
    </row>
    <row r="327" spans="1:36" s="615" customFormat="1">
      <c r="A327" s="843"/>
      <c r="D327" s="716"/>
      <c r="E327" s="716"/>
      <c r="F327" s="716"/>
      <c r="G327" s="716"/>
      <c r="H327" s="716"/>
      <c r="I327" s="716"/>
      <c r="J327" s="716"/>
      <c r="K327" s="716"/>
      <c r="L327" s="577"/>
      <c r="M327" s="716"/>
      <c r="N327" s="856"/>
      <c r="O327" s="856"/>
      <c r="P327" s="126"/>
      <c r="Q327" s="857"/>
      <c r="S327" s="843"/>
      <c r="T327" s="843"/>
      <c r="U327" s="843"/>
      <c r="V327" s="577"/>
      <c r="Z327" s="716"/>
      <c r="AA327" s="719"/>
      <c r="AB327" s="716"/>
      <c r="AC327" s="716"/>
      <c r="AD327" s="577"/>
      <c r="AE327" s="577"/>
      <c r="AF327" s="577"/>
      <c r="AG327" s="843"/>
      <c r="AH327" s="841"/>
      <c r="AI327" s="843"/>
      <c r="AJ327" s="560"/>
    </row>
    <row r="328" spans="1:36" s="615" customFormat="1">
      <c r="A328" s="843"/>
      <c r="D328" s="716"/>
      <c r="E328" s="716"/>
      <c r="F328" s="716"/>
      <c r="G328" s="716"/>
      <c r="H328" s="716"/>
      <c r="I328" s="716"/>
      <c r="J328" s="716"/>
      <c r="K328" s="716"/>
      <c r="L328" s="577"/>
      <c r="M328" s="716"/>
      <c r="N328" s="856"/>
      <c r="O328" s="856"/>
      <c r="P328" s="126"/>
      <c r="Q328" s="857"/>
      <c r="S328" s="843"/>
      <c r="T328" s="843"/>
      <c r="U328" s="843"/>
      <c r="V328" s="577"/>
      <c r="Z328" s="716"/>
      <c r="AA328" s="719"/>
      <c r="AB328" s="716"/>
      <c r="AC328" s="716"/>
      <c r="AD328" s="577"/>
      <c r="AE328" s="577"/>
      <c r="AF328" s="577"/>
      <c r="AG328" s="843"/>
      <c r="AH328" s="841"/>
      <c r="AI328" s="843"/>
      <c r="AJ328" s="560"/>
    </row>
    <row r="329" spans="1:36" s="615" customFormat="1">
      <c r="A329" s="843"/>
      <c r="D329" s="716"/>
      <c r="E329" s="716"/>
      <c r="F329" s="716"/>
      <c r="G329" s="716"/>
      <c r="H329" s="716"/>
      <c r="I329" s="716"/>
      <c r="J329" s="716"/>
      <c r="K329" s="716"/>
      <c r="L329" s="577"/>
      <c r="M329" s="716"/>
      <c r="N329" s="856"/>
      <c r="O329" s="856"/>
      <c r="P329" s="126"/>
      <c r="Q329" s="857"/>
      <c r="S329" s="843"/>
      <c r="T329" s="843"/>
      <c r="U329" s="843"/>
      <c r="V329" s="577"/>
      <c r="Z329" s="716"/>
      <c r="AA329" s="719"/>
      <c r="AB329" s="716"/>
      <c r="AC329" s="716"/>
      <c r="AD329" s="577"/>
      <c r="AE329" s="577"/>
      <c r="AF329" s="577"/>
      <c r="AG329" s="843"/>
      <c r="AH329" s="841"/>
      <c r="AI329" s="843"/>
      <c r="AJ329" s="560"/>
    </row>
    <row r="330" spans="1:36" s="615" customFormat="1">
      <c r="A330" s="843"/>
      <c r="D330" s="716"/>
      <c r="E330" s="716"/>
      <c r="F330" s="716"/>
      <c r="G330" s="716"/>
      <c r="H330" s="716"/>
      <c r="I330" s="716"/>
      <c r="J330" s="716"/>
      <c r="K330" s="716"/>
      <c r="L330" s="577"/>
      <c r="M330" s="716"/>
      <c r="N330" s="856"/>
      <c r="O330" s="856"/>
      <c r="P330" s="126"/>
      <c r="Q330" s="857"/>
      <c r="S330" s="843"/>
      <c r="T330" s="843"/>
      <c r="U330" s="843"/>
      <c r="V330" s="577"/>
      <c r="Z330" s="716"/>
      <c r="AA330" s="719"/>
      <c r="AB330" s="716"/>
      <c r="AC330" s="716"/>
      <c r="AD330" s="577"/>
      <c r="AE330" s="577"/>
      <c r="AF330" s="577"/>
      <c r="AG330" s="843"/>
      <c r="AH330" s="841"/>
      <c r="AI330" s="843"/>
      <c r="AJ330" s="560"/>
    </row>
    <row r="331" spans="1:36" s="615" customFormat="1">
      <c r="A331" s="843"/>
      <c r="D331" s="716"/>
      <c r="E331" s="716"/>
      <c r="F331" s="716"/>
      <c r="G331" s="716"/>
      <c r="H331" s="716"/>
      <c r="I331" s="716"/>
      <c r="J331" s="716"/>
      <c r="K331" s="716"/>
      <c r="L331" s="577"/>
      <c r="M331" s="716"/>
      <c r="N331" s="856"/>
      <c r="O331" s="856"/>
      <c r="P331" s="126"/>
      <c r="Q331" s="857"/>
      <c r="S331" s="843"/>
      <c r="T331" s="843"/>
      <c r="U331" s="843"/>
      <c r="V331" s="577"/>
      <c r="Z331" s="716"/>
      <c r="AA331" s="719"/>
      <c r="AB331" s="716"/>
      <c r="AC331" s="716"/>
      <c r="AD331" s="577"/>
      <c r="AE331" s="577"/>
      <c r="AF331" s="577"/>
      <c r="AG331" s="843"/>
      <c r="AH331" s="841"/>
      <c r="AI331" s="843"/>
      <c r="AJ331" s="560"/>
    </row>
    <row r="332" spans="1:36" s="615" customFormat="1">
      <c r="A332" s="843"/>
      <c r="D332" s="716"/>
      <c r="E332" s="716"/>
      <c r="F332" s="716"/>
      <c r="G332" s="716"/>
      <c r="H332" s="716"/>
      <c r="I332" s="716"/>
      <c r="J332" s="716"/>
      <c r="K332" s="716"/>
      <c r="L332" s="577"/>
      <c r="M332" s="716"/>
      <c r="N332" s="856"/>
      <c r="O332" s="856"/>
      <c r="P332" s="126"/>
      <c r="Q332" s="857"/>
      <c r="S332" s="843"/>
      <c r="T332" s="843"/>
      <c r="U332" s="843"/>
      <c r="V332" s="577"/>
      <c r="Z332" s="716"/>
      <c r="AA332" s="719"/>
      <c r="AB332" s="716"/>
      <c r="AC332" s="716"/>
      <c r="AD332" s="577"/>
      <c r="AE332" s="577"/>
      <c r="AF332" s="577"/>
      <c r="AG332" s="843"/>
      <c r="AH332" s="841"/>
      <c r="AI332" s="843"/>
      <c r="AJ332" s="560"/>
    </row>
    <row r="333" spans="1:36" s="615" customFormat="1">
      <c r="A333" s="843"/>
      <c r="D333" s="716"/>
      <c r="E333" s="716"/>
      <c r="F333" s="716"/>
      <c r="G333" s="716"/>
      <c r="H333" s="716"/>
      <c r="I333" s="716"/>
      <c r="J333" s="716"/>
      <c r="K333" s="716"/>
      <c r="L333" s="577"/>
      <c r="M333" s="716"/>
      <c r="N333" s="856"/>
      <c r="O333" s="856"/>
      <c r="P333" s="126"/>
      <c r="Q333" s="857"/>
      <c r="S333" s="843"/>
      <c r="T333" s="843"/>
      <c r="U333" s="843"/>
      <c r="V333" s="577"/>
      <c r="Z333" s="716"/>
      <c r="AA333" s="719"/>
      <c r="AB333" s="716"/>
      <c r="AC333" s="716"/>
      <c r="AD333" s="577"/>
      <c r="AE333" s="577"/>
      <c r="AF333" s="577"/>
      <c r="AG333" s="843"/>
      <c r="AH333" s="841"/>
      <c r="AI333" s="843"/>
      <c r="AJ333" s="560"/>
    </row>
    <row r="334" spans="1:36" s="615" customFormat="1">
      <c r="A334" s="843"/>
      <c r="D334" s="716"/>
      <c r="E334" s="716"/>
      <c r="F334" s="716"/>
      <c r="G334" s="716"/>
      <c r="H334" s="716"/>
      <c r="I334" s="716"/>
      <c r="J334" s="716"/>
      <c r="K334" s="716"/>
      <c r="L334" s="577"/>
      <c r="M334" s="716"/>
      <c r="N334" s="856"/>
      <c r="O334" s="856"/>
      <c r="P334" s="126"/>
      <c r="Q334" s="857"/>
      <c r="S334" s="843"/>
      <c r="T334" s="843"/>
      <c r="U334" s="843"/>
      <c r="V334" s="577"/>
      <c r="Z334" s="716"/>
      <c r="AA334" s="719"/>
      <c r="AB334" s="716"/>
      <c r="AC334" s="716"/>
      <c r="AD334" s="577"/>
      <c r="AE334" s="577"/>
      <c r="AF334" s="577"/>
      <c r="AG334" s="843"/>
      <c r="AH334" s="841"/>
      <c r="AI334" s="843"/>
      <c r="AJ334" s="560"/>
    </row>
    <row r="335" spans="1:36" s="615" customFormat="1">
      <c r="A335" s="843"/>
      <c r="D335" s="716"/>
      <c r="E335" s="716"/>
      <c r="F335" s="716"/>
      <c r="G335" s="716"/>
      <c r="H335" s="716"/>
      <c r="I335" s="716"/>
      <c r="J335" s="716"/>
      <c r="K335" s="716"/>
      <c r="L335" s="577"/>
      <c r="M335" s="716"/>
      <c r="N335" s="856"/>
      <c r="O335" s="856"/>
      <c r="P335" s="126"/>
      <c r="Q335" s="857"/>
      <c r="S335" s="843"/>
      <c r="T335" s="843"/>
      <c r="U335" s="843"/>
      <c r="V335" s="577"/>
      <c r="Z335" s="716"/>
      <c r="AA335" s="719"/>
      <c r="AB335" s="716"/>
      <c r="AC335" s="716"/>
      <c r="AD335" s="577"/>
      <c r="AE335" s="577"/>
      <c r="AF335" s="577"/>
      <c r="AG335" s="843"/>
      <c r="AH335" s="841"/>
      <c r="AI335" s="843"/>
      <c r="AJ335" s="560"/>
    </row>
    <row r="336" spans="1:36" s="615" customFormat="1">
      <c r="A336" s="843"/>
      <c r="D336" s="716"/>
      <c r="E336" s="716"/>
      <c r="F336" s="716"/>
      <c r="G336" s="716"/>
      <c r="H336" s="716"/>
      <c r="I336" s="716"/>
      <c r="J336" s="716"/>
      <c r="K336" s="716"/>
      <c r="L336" s="577"/>
      <c r="M336" s="716"/>
      <c r="N336" s="856"/>
      <c r="O336" s="856"/>
      <c r="P336" s="126"/>
      <c r="Q336" s="857"/>
      <c r="S336" s="843"/>
      <c r="T336" s="843"/>
      <c r="U336" s="843"/>
      <c r="V336" s="577"/>
      <c r="Z336" s="716"/>
      <c r="AA336" s="719"/>
      <c r="AB336" s="716"/>
      <c r="AC336" s="716"/>
      <c r="AD336" s="577"/>
      <c r="AE336" s="577"/>
      <c r="AF336" s="577"/>
      <c r="AG336" s="843"/>
      <c r="AH336" s="841"/>
      <c r="AI336" s="843"/>
      <c r="AJ336" s="560"/>
    </row>
    <row r="337" spans="1:36" s="615" customFormat="1">
      <c r="A337" s="843"/>
      <c r="D337" s="716"/>
      <c r="E337" s="716"/>
      <c r="F337" s="716"/>
      <c r="G337" s="716"/>
      <c r="H337" s="716"/>
      <c r="I337" s="716"/>
      <c r="J337" s="716"/>
      <c r="K337" s="716"/>
      <c r="L337" s="577"/>
      <c r="M337" s="716"/>
      <c r="N337" s="856"/>
      <c r="O337" s="856"/>
      <c r="P337" s="126"/>
      <c r="Q337" s="857"/>
      <c r="S337" s="843"/>
      <c r="T337" s="843"/>
      <c r="U337" s="843"/>
      <c r="V337" s="577"/>
      <c r="Z337" s="716"/>
      <c r="AA337" s="719"/>
      <c r="AB337" s="716"/>
      <c r="AC337" s="716"/>
      <c r="AD337" s="577"/>
      <c r="AE337" s="577"/>
      <c r="AF337" s="577"/>
      <c r="AG337" s="843"/>
      <c r="AH337" s="841"/>
      <c r="AI337" s="843"/>
      <c r="AJ337" s="560"/>
    </row>
    <row r="338" spans="1:36" s="615" customFormat="1">
      <c r="A338" s="843"/>
      <c r="D338" s="716"/>
      <c r="E338" s="716"/>
      <c r="F338" s="716"/>
      <c r="G338" s="716"/>
      <c r="H338" s="716"/>
      <c r="I338" s="716"/>
      <c r="J338" s="716"/>
      <c r="K338" s="716"/>
      <c r="L338" s="577"/>
      <c r="M338" s="716"/>
      <c r="N338" s="856"/>
      <c r="O338" s="856"/>
      <c r="P338" s="126"/>
      <c r="Q338" s="857"/>
      <c r="S338" s="843"/>
      <c r="T338" s="843"/>
      <c r="U338" s="843"/>
      <c r="V338" s="577"/>
      <c r="Z338" s="716"/>
      <c r="AA338" s="719"/>
      <c r="AB338" s="716"/>
      <c r="AC338" s="716"/>
      <c r="AD338" s="577"/>
      <c r="AE338" s="577"/>
      <c r="AF338" s="577"/>
      <c r="AG338" s="843"/>
      <c r="AH338" s="841"/>
      <c r="AI338" s="843"/>
      <c r="AJ338" s="560"/>
    </row>
    <row r="339" spans="1:36" s="615" customFormat="1">
      <c r="A339" s="843"/>
      <c r="D339" s="716"/>
      <c r="E339" s="716"/>
      <c r="F339" s="716"/>
      <c r="G339" s="716"/>
      <c r="H339" s="716"/>
      <c r="I339" s="716"/>
      <c r="J339" s="716"/>
      <c r="K339" s="716"/>
      <c r="L339" s="577"/>
      <c r="M339" s="716"/>
      <c r="N339" s="856"/>
      <c r="O339" s="856"/>
      <c r="P339" s="126"/>
      <c r="Q339" s="857"/>
      <c r="S339" s="843"/>
      <c r="T339" s="843"/>
      <c r="U339" s="843"/>
      <c r="V339" s="577"/>
      <c r="Z339" s="716"/>
      <c r="AA339" s="719"/>
      <c r="AB339" s="716"/>
      <c r="AC339" s="716"/>
      <c r="AD339" s="577"/>
      <c r="AE339" s="577"/>
      <c r="AF339" s="577"/>
      <c r="AG339" s="843"/>
      <c r="AH339" s="841"/>
      <c r="AI339" s="843"/>
      <c r="AJ339" s="560"/>
    </row>
    <row r="340" spans="1:36" s="615" customFormat="1">
      <c r="A340" s="843"/>
      <c r="D340" s="716"/>
      <c r="E340" s="716"/>
      <c r="F340" s="716"/>
      <c r="G340" s="716"/>
      <c r="H340" s="716"/>
      <c r="I340" s="716"/>
      <c r="J340" s="716"/>
      <c r="K340" s="716"/>
      <c r="L340" s="577"/>
      <c r="M340" s="716"/>
      <c r="N340" s="856"/>
      <c r="O340" s="856"/>
      <c r="P340" s="126"/>
      <c r="Q340" s="857"/>
      <c r="S340" s="843"/>
      <c r="T340" s="843"/>
      <c r="U340" s="843"/>
      <c r="V340" s="577"/>
      <c r="Z340" s="716"/>
      <c r="AA340" s="719"/>
      <c r="AB340" s="716"/>
      <c r="AC340" s="716"/>
      <c r="AD340" s="577"/>
      <c r="AE340" s="577"/>
      <c r="AF340" s="577"/>
      <c r="AG340" s="843"/>
      <c r="AH340" s="841"/>
      <c r="AI340" s="843"/>
      <c r="AJ340" s="560"/>
    </row>
    <row r="341" spans="1:36" s="615" customFormat="1">
      <c r="A341" s="843"/>
      <c r="D341" s="716"/>
      <c r="E341" s="716"/>
      <c r="F341" s="716"/>
      <c r="G341" s="716"/>
      <c r="H341" s="716"/>
      <c r="I341" s="716"/>
      <c r="J341" s="716"/>
      <c r="K341" s="716"/>
      <c r="L341" s="577"/>
      <c r="M341" s="716"/>
      <c r="N341" s="856"/>
      <c r="O341" s="856"/>
      <c r="P341" s="126"/>
      <c r="Q341" s="857"/>
      <c r="S341" s="843"/>
      <c r="T341" s="843"/>
      <c r="U341" s="843"/>
      <c r="V341" s="577"/>
      <c r="Z341" s="716"/>
      <c r="AA341" s="719"/>
      <c r="AB341" s="716"/>
      <c r="AC341" s="716"/>
      <c r="AD341" s="577"/>
      <c r="AE341" s="577"/>
      <c r="AF341" s="577"/>
      <c r="AG341" s="843"/>
      <c r="AH341" s="841"/>
      <c r="AI341" s="843"/>
      <c r="AJ341" s="560"/>
    </row>
    <row r="342" spans="1:36" s="615" customFormat="1">
      <c r="A342" s="843"/>
      <c r="D342" s="716"/>
      <c r="E342" s="716"/>
      <c r="F342" s="716"/>
      <c r="G342" s="716"/>
      <c r="H342" s="716"/>
      <c r="I342" s="716"/>
      <c r="J342" s="716"/>
      <c r="K342" s="716"/>
      <c r="L342" s="577"/>
      <c r="M342" s="716"/>
      <c r="N342" s="856"/>
      <c r="O342" s="856"/>
      <c r="P342" s="126"/>
      <c r="Q342" s="857"/>
      <c r="S342" s="843"/>
      <c r="T342" s="843"/>
      <c r="U342" s="843"/>
      <c r="V342" s="577"/>
      <c r="Z342" s="716"/>
      <c r="AA342" s="719"/>
      <c r="AB342" s="716"/>
      <c r="AC342" s="716"/>
      <c r="AD342" s="577"/>
      <c r="AE342" s="577"/>
      <c r="AF342" s="577"/>
      <c r="AG342" s="843"/>
      <c r="AH342" s="841"/>
      <c r="AI342" s="843"/>
      <c r="AJ342" s="560"/>
    </row>
    <row r="343" spans="1:36" s="615" customFormat="1">
      <c r="A343" s="843"/>
      <c r="D343" s="716"/>
      <c r="E343" s="716"/>
      <c r="F343" s="716"/>
      <c r="G343" s="716"/>
      <c r="H343" s="716"/>
      <c r="I343" s="716"/>
      <c r="J343" s="716"/>
      <c r="K343" s="716"/>
      <c r="L343" s="577"/>
      <c r="M343" s="716"/>
      <c r="N343" s="856"/>
      <c r="O343" s="856"/>
      <c r="P343" s="126"/>
      <c r="Q343" s="857"/>
      <c r="S343" s="843"/>
      <c r="T343" s="843"/>
      <c r="U343" s="843"/>
      <c r="V343" s="577"/>
      <c r="Z343" s="716"/>
      <c r="AA343" s="719"/>
      <c r="AB343" s="716"/>
      <c r="AC343" s="716"/>
      <c r="AD343" s="577"/>
      <c r="AE343" s="577"/>
      <c r="AF343" s="577"/>
      <c r="AG343" s="843"/>
      <c r="AH343" s="841"/>
      <c r="AI343" s="843"/>
      <c r="AJ343" s="560"/>
    </row>
    <row r="344" spans="1:36" s="615" customFormat="1">
      <c r="A344" s="843"/>
      <c r="D344" s="716"/>
      <c r="E344" s="716"/>
      <c r="F344" s="716"/>
      <c r="G344" s="716"/>
      <c r="H344" s="716"/>
      <c r="I344" s="716"/>
      <c r="J344" s="716"/>
      <c r="K344" s="716"/>
      <c r="L344" s="577"/>
      <c r="M344" s="716"/>
      <c r="N344" s="856"/>
      <c r="O344" s="856"/>
      <c r="P344" s="126"/>
      <c r="Q344" s="857"/>
      <c r="S344" s="843"/>
      <c r="T344" s="843"/>
      <c r="U344" s="843"/>
      <c r="V344" s="577"/>
      <c r="Z344" s="716"/>
      <c r="AA344" s="719"/>
      <c r="AB344" s="716"/>
      <c r="AC344" s="716"/>
      <c r="AD344" s="577"/>
      <c r="AE344" s="577"/>
      <c r="AF344" s="577"/>
      <c r="AG344" s="843"/>
      <c r="AH344" s="841"/>
      <c r="AI344" s="843"/>
      <c r="AJ344" s="560"/>
    </row>
    <row r="345" spans="1:36" s="615" customFormat="1">
      <c r="A345" s="843"/>
      <c r="D345" s="716"/>
      <c r="E345" s="716"/>
      <c r="F345" s="716"/>
      <c r="G345" s="716"/>
      <c r="H345" s="716"/>
      <c r="I345" s="716"/>
      <c r="J345" s="716"/>
      <c r="K345" s="716"/>
      <c r="L345" s="577"/>
      <c r="M345" s="716"/>
      <c r="N345" s="856"/>
      <c r="O345" s="856"/>
      <c r="P345" s="126"/>
      <c r="Q345" s="857"/>
      <c r="S345" s="843"/>
      <c r="T345" s="843"/>
      <c r="U345" s="843"/>
      <c r="V345" s="577"/>
      <c r="Z345" s="716"/>
      <c r="AA345" s="719"/>
      <c r="AB345" s="716"/>
      <c r="AC345" s="716"/>
      <c r="AD345" s="577"/>
      <c r="AE345" s="577"/>
      <c r="AF345" s="577"/>
      <c r="AG345" s="843"/>
      <c r="AH345" s="841"/>
      <c r="AI345" s="843"/>
      <c r="AJ345" s="560"/>
    </row>
    <row r="346" spans="1:36" s="615" customFormat="1">
      <c r="A346" s="843"/>
      <c r="D346" s="716"/>
      <c r="E346" s="716"/>
      <c r="F346" s="716"/>
      <c r="G346" s="716"/>
      <c r="H346" s="716"/>
      <c r="I346" s="716"/>
      <c r="J346" s="716"/>
      <c r="K346" s="716"/>
      <c r="L346" s="577"/>
      <c r="M346" s="716"/>
      <c r="N346" s="856"/>
      <c r="O346" s="856"/>
      <c r="P346" s="126"/>
      <c r="Q346" s="857"/>
      <c r="S346" s="843"/>
      <c r="T346" s="843"/>
      <c r="U346" s="843"/>
      <c r="V346" s="577"/>
      <c r="Z346" s="716"/>
      <c r="AA346" s="719"/>
      <c r="AB346" s="716"/>
      <c r="AC346" s="716"/>
      <c r="AD346" s="577"/>
      <c r="AE346" s="577"/>
      <c r="AF346" s="577"/>
      <c r="AG346" s="843"/>
      <c r="AH346" s="841"/>
      <c r="AI346" s="843"/>
      <c r="AJ346" s="560"/>
    </row>
    <row r="347" spans="1:36" s="615" customFormat="1">
      <c r="A347" s="843"/>
      <c r="D347" s="716"/>
      <c r="E347" s="716"/>
      <c r="F347" s="716"/>
      <c r="G347" s="716"/>
      <c r="H347" s="716"/>
      <c r="I347" s="716"/>
      <c r="J347" s="716"/>
      <c r="K347" s="716"/>
      <c r="L347" s="577"/>
      <c r="M347" s="716"/>
      <c r="N347" s="856"/>
      <c r="O347" s="856"/>
      <c r="P347" s="126"/>
      <c r="Q347" s="857"/>
      <c r="S347" s="843"/>
      <c r="T347" s="843"/>
      <c r="U347" s="843"/>
      <c r="V347" s="577"/>
      <c r="Z347" s="716"/>
      <c r="AA347" s="719"/>
      <c r="AB347" s="716"/>
      <c r="AC347" s="716"/>
      <c r="AD347" s="577"/>
      <c r="AE347" s="577"/>
      <c r="AF347" s="577"/>
      <c r="AG347" s="843"/>
      <c r="AH347" s="841"/>
      <c r="AI347" s="843"/>
      <c r="AJ347" s="560"/>
    </row>
    <row r="348" spans="1:36" s="615" customFormat="1">
      <c r="A348" s="843"/>
      <c r="D348" s="716"/>
      <c r="E348" s="716"/>
      <c r="F348" s="716"/>
      <c r="G348" s="716"/>
      <c r="H348" s="716"/>
      <c r="I348" s="716"/>
      <c r="J348" s="716"/>
      <c r="K348" s="716"/>
      <c r="L348" s="577"/>
      <c r="M348" s="716"/>
      <c r="N348" s="856"/>
      <c r="O348" s="856"/>
      <c r="P348" s="126"/>
      <c r="Q348" s="857"/>
      <c r="S348" s="843"/>
      <c r="T348" s="843"/>
      <c r="U348" s="843"/>
      <c r="V348" s="577"/>
      <c r="Z348" s="716"/>
      <c r="AA348" s="719"/>
      <c r="AB348" s="716"/>
      <c r="AC348" s="716"/>
      <c r="AD348" s="577"/>
      <c r="AE348" s="577"/>
      <c r="AF348" s="577"/>
      <c r="AG348" s="843"/>
      <c r="AH348" s="841"/>
      <c r="AI348" s="843"/>
      <c r="AJ348" s="560"/>
    </row>
    <row r="349" spans="1:36" s="615" customFormat="1">
      <c r="A349" s="843"/>
      <c r="D349" s="716"/>
      <c r="E349" s="716"/>
      <c r="F349" s="716"/>
      <c r="G349" s="716"/>
      <c r="H349" s="716"/>
      <c r="I349" s="716"/>
      <c r="J349" s="716"/>
      <c r="K349" s="716"/>
      <c r="L349" s="577"/>
      <c r="M349" s="716"/>
      <c r="N349" s="856"/>
      <c r="O349" s="856"/>
      <c r="P349" s="126"/>
      <c r="Q349" s="857"/>
      <c r="S349" s="843"/>
      <c r="T349" s="843"/>
      <c r="U349" s="843"/>
      <c r="V349" s="577"/>
      <c r="Z349" s="716"/>
      <c r="AA349" s="719"/>
      <c r="AB349" s="716"/>
      <c r="AC349" s="716"/>
      <c r="AD349" s="577"/>
      <c r="AE349" s="577"/>
      <c r="AF349" s="577"/>
      <c r="AG349" s="843"/>
      <c r="AH349" s="841"/>
      <c r="AI349" s="843"/>
      <c r="AJ349" s="560"/>
    </row>
    <row r="350" spans="1:36" s="615" customFormat="1">
      <c r="A350" s="843"/>
      <c r="D350" s="716"/>
      <c r="E350" s="716"/>
      <c r="F350" s="716"/>
      <c r="G350" s="716"/>
      <c r="H350" s="716"/>
      <c r="I350" s="716"/>
      <c r="J350" s="716"/>
      <c r="K350" s="716"/>
      <c r="L350" s="577"/>
      <c r="M350" s="716"/>
      <c r="N350" s="856"/>
      <c r="O350" s="856"/>
      <c r="P350" s="126"/>
      <c r="Q350" s="857"/>
      <c r="S350" s="843"/>
      <c r="T350" s="843"/>
      <c r="U350" s="843"/>
      <c r="V350" s="577"/>
      <c r="Z350" s="716"/>
      <c r="AA350" s="719"/>
      <c r="AB350" s="716"/>
      <c r="AC350" s="716"/>
      <c r="AD350" s="577"/>
      <c r="AE350" s="577"/>
      <c r="AF350" s="577"/>
      <c r="AG350" s="843"/>
      <c r="AH350" s="841"/>
      <c r="AI350" s="843"/>
      <c r="AJ350" s="560"/>
    </row>
    <row r="351" spans="1:36" s="615" customFormat="1">
      <c r="A351" s="843"/>
      <c r="D351" s="716"/>
      <c r="E351" s="716"/>
      <c r="F351" s="716"/>
      <c r="G351" s="716"/>
      <c r="H351" s="716"/>
      <c r="I351" s="716"/>
      <c r="J351" s="716"/>
      <c r="K351" s="716"/>
      <c r="L351" s="577"/>
      <c r="M351" s="716"/>
      <c r="N351" s="856"/>
      <c r="O351" s="856"/>
      <c r="P351" s="126"/>
      <c r="Q351" s="857"/>
      <c r="S351" s="843"/>
      <c r="T351" s="843"/>
      <c r="U351" s="843"/>
      <c r="V351" s="577"/>
      <c r="Z351" s="716"/>
      <c r="AA351" s="719"/>
      <c r="AB351" s="716"/>
      <c r="AC351" s="716"/>
      <c r="AD351" s="577"/>
      <c r="AE351" s="577"/>
      <c r="AF351" s="577"/>
      <c r="AG351" s="843"/>
      <c r="AH351" s="841"/>
      <c r="AI351" s="843"/>
      <c r="AJ351" s="560"/>
    </row>
    <row r="352" spans="1:36" s="615" customFormat="1">
      <c r="A352" s="843"/>
      <c r="D352" s="716"/>
      <c r="E352" s="716"/>
      <c r="F352" s="716"/>
      <c r="G352" s="716"/>
      <c r="H352" s="716"/>
      <c r="I352" s="716"/>
      <c r="J352" s="716"/>
      <c r="K352" s="716"/>
      <c r="L352" s="577"/>
      <c r="M352" s="716"/>
      <c r="N352" s="856"/>
      <c r="O352" s="856"/>
      <c r="P352" s="126"/>
      <c r="Q352" s="857"/>
      <c r="S352" s="843"/>
      <c r="T352" s="843"/>
      <c r="U352" s="843"/>
      <c r="V352" s="577"/>
      <c r="Z352" s="716"/>
      <c r="AA352" s="719"/>
      <c r="AB352" s="716"/>
      <c r="AC352" s="716"/>
      <c r="AD352" s="577"/>
      <c r="AE352" s="577"/>
      <c r="AF352" s="577"/>
      <c r="AG352" s="843"/>
      <c r="AH352" s="841"/>
      <c r="AI352" s="843"/>
      <c r="AJ352" s="560"/>
    </row>
    <row r="353" spans="1:36" s="615" customFormat="1">
      <c r="A353" s="843"/>
      <c r="D353" s="716"/>
      <c r="E353" s="716"/>
      <c r="F353" s="716"/>
      <c r="G353" s="716"/>
      <c r="H353" s="716"/>
      <c r="I353" s="716"/>
      <c r="J353" s="716"/>
      <c r="K353" s="716"/>
      <c r="L353" s="577"/>
      <c r="M353" s="716"/>
      <c r="N353" s="856"/>
      <c r="O353" s="856"/>
      <c r="P353" s="126"/>
      <c r="Q353" s="857"/>
      <c r="S353" s="843"/>
      <c r="T353" s="843"/>
      <c r="U353" s="843"/>
      <c r="V353" s="577"/>
      <c r="Z353" s="716"/>
      <c r="AA353" s="719"/>
      <c r="AB353" s="716"/>
      <c r="AC353" s="716"/>
      <c r="AD353" s="577"/>
      <c r="AE353" s="577"/>
      <c r="AF353" s="577"/>
      <c r="AG353" s="843"/>
      <c r="AH353" s="841"/>
      <c r="AI353" s="843"/>
      <c r="AJ353" s="560"/>
    </row>
    <row r="354" spans="1:36" s="615" customFormat="1">
      <c r="A354" s="843"/>
      <c r="D354" s="716"/>
      <c r="E354" s="716"/>
      <c r="F354" s="716"/>
      <c r="G354" s="716"/>
      <c r="H354" s="716"/>
      <c r="I354" s="716"/>
      <c r="J354" s="716"/>
      <c r="K354" s="716"/>
      <c r="L354" s="577"/>
      <c r="M354" s="716"/>
      <c r="N354" s="856"/>
      <c r="O354" s="856"/>
      <c r="P354" s="126"/>
      <c r="Q354" s="857"/>
      <c r="S354" s="843"/>
      <c r="T354" s="843"/>
      <c r="U354" s="843"/>
      <c r="V354" s="577"/>
      <c r="Z354" s="716"/>
      <c r="AA354" s="719"/>
      <c r="AB354" s="716"/>
      <c r="AC354" s="716"/>
      <c r="AD354" s="577"/>
      <c r="AE354" s="577"/>
      <c r="AF354" s="577"/>
      <c r="AG354" s="843"/>
      <c r="AH354" s="841"/>
      <c r="AI354" s="843"/>
      <c r="AJ354" s="560"/>
    </row>
    <row r="355" spans="1:36" s="615" customFormat="1">
      <c r="A355" s="843"/>
      <c r="D355" s="716"/>
      <c r="E355" s="716"/>
      <c r="F355" s="716"/>
      <c r="G355" s="716"/>
      <c r="H355" s="716"/>
      <c r="I355" s="716"/>
      <c r="J355" s="716"/>
      <c r="K355" s="716"/>
      <c r="L355" s="577"/>
      <c r="M355" s="716"/>
      <c r="N355" s="856"/>
      <c r="O355" s="856"/>
      <c r="P355" s="126"/>
      <c r="Q355" s="857"/>
      <c r="S355" s="843"/>
      <c r="T355" s="843"/>
      <c r="U355" s="843"/>
      <c r="V355" s="577"/>
      <c r="Z355" s="716"/>
      <c r="AA355" s="719"/>
      <c r="AB355" s="716"/>
      <c r="AC355" s="716"/>
      <c r="AD355" s="577"/>
      <c r="AE355" s="577"/>
      <c r="AF355" s="577"/>
      <c r="AG355" s="843"/>
      <c r="AH355" s="841"/>
      <c r="AI355" s="843"/>
      <c r="AJ355" s="560"/>
    </row>
    <row r="356" spans="1:36" s="615" customFormat="1">
      <c r="A356" s="843"/>
      <c r="D356" s="716"/>
      <c r="E356" s="716"/>
      <c r="F356" s="716"/>
      <c r="G356" s="716"/>
      <c r="H356" s="716"/>
      <c r="I356" s="716"/>
      <c r="J356" s="716"/>
      <c r="K356" s="716"/>
      <c r="L356" s="577"/>
      <c r="M356" s="716"/>
      <c r="N356" s="856"/>
      <c r="O356" s="856"/>
      <c r="P356" s="126"/>
      <c r="Q356" s="857"/>
      <c r="S356" s="843"/>
      <c r="T356" s="843"/>
      <c r="U356" s="843"/>
      <c r="V356" s="577"/>
      <c r="Z356" s="716"/>
      <c r="AA356" s="719"/>
      <c r="AB356" s="716"/>
      <c r="AC356" s="716"/>
      <c r="AD356" s="577"/>
      <c r="AE356" s="577"/>
      <c r="AF356" s="577"/>
      <c r="AG356" s="843"/>
      <c r="AH356" s="841"/>
      <c r="AI356" s="843"/>
      <c r="AJ356" s="560"/>
    </row>
    <row r="357" spans="1:36" s="615" customFormat="1">
      <c r="A357" s="843"/>
      <c r="D357" s="716"/>
      <c r="E357" s="716"/>
      <c r="F357" s="716"/>
      <c r="G357" s="716"/>
      <c r="H357" s="716"/>
      <c r="I357" s="716"/>
      <c r="J357" s="716"/>
      <c r="K357" s="716"/>
      <c r="L357" s="577"/>
      <c r="M357" s="716"/>
      <c r="N357" s="856"/>
      <c r="O357" s="856"/>
      <c r="P357" s="126"/>
      <c r="Q357" s="857"/>
      <c r="S357" s="843"/>
      <c r="T357" s="843"/>
      <c r="U357" s="843"/>
      <c r="V357" s="577"/>
      <c r="Z357" s="716"/>
      <c r="AA357" s="719"/>
      <c r="AB357" s="716"/>
      <c r="AC357" s="716"/>
      <c r="AD357" s="577"/>
      <c r="AE357" s="577"/>
      <c r="AF357" s="577"/>
      <c r="AG357" s="843"/>
      <c r="AH357" s="841"/>
      <c r="AI357" s="843"/>
      <c r="AJ357" s="560"/>
    </row>
    <row r="358" spans="1:36" s="615" customFormat="1">
      <c r="A358" s="843"/>
      <c r="D358" s="716"/>
      <c r="E358" s="716"/>
      <c r="F358" s="716"/>
      <c r="G358" s="716"/>
      <c r="H358" s="716"/>
      <c r="I358" s="716"/>
      <c r="J358" s="716"/>
      <c r="K358" s="716"/>
      <c r="L358" s="577"/>
      <c r="M358" s="716"/>
      <c r="N358" s="856"/>
      <c r="O358" s="856"/>
      <c r="P358" s="126"/>
      <c r="Q358" s="857"/>
      <c r="S358" s="843"/>
      <c r="T358" s="843"/>
      <c r="U358" s="843"/>
      <c r="V358" s="577"/>
      <c r="Z358" s="716"/>
      <c r="AA358" s="719"/>
      <c r="AB358" s="716"/>
      <c r="AC358" s="716"/>
      <c r="AD358" s="577"/>
      <c r="AE358" s="577"/>
      <c r="AF358" s="577"/>
      <c r="AG358" s="843"/>
      <c r="AH358" s="841"/>
      <c r="AI358" s="843"/>
      <c r="AJ358" s="560"/>
    </row>
    <row r="359" spans="1:36" s="615" customFormat="1">
      <c r="A359" s="843"/>
      <c r="D359" s="716"/>
      <c r="E359" s="716"/>
      <c r="F359" s="716"/>
      <c r="G359" s="716"/>
      <c r="H359" s="716"/>
      <c r="I359" s="716"/>
      <c r="J359" s="716"/>
      <c r="K359" s="716"/>
      <c r="L359" s="577"/>
      <c r="M359" s="716"/>
      <c r="N359" s="856"/>
      <c r="O359" s="856"/>
      <c r="P359" s="126"/>
      <c r="Q359" s="857"/>
      <c r="S359" s="843"/>
      <c r="T359" s="843"/>
      <c r="U359" s="843"/>
      <c r="V359" s="577"/>
      <c r="Z359" s="716"/>
      <c r="AA359" s="719"/>
      <c r="AB359" s="716"/>
      <c r="AC359" s="716"/>
      <c r="AD359" s="577"/>
      <c r="AE359" s="577"/>
      <c r="AF359" s="577"/>
      <c r="AG359" s="843"/>
      <c r="AH359" s="841"/>
      <c r="AI359" s="843"/>
      <c r="AJ359" s="560"/>
    </row>
    <row r="360" spans="1:36" s="615" customFormat="1">
      <c r="A360" s="843"/>
      <c r="D360" s="716"/>
      <c r="E360" s="716"/>
      <c r="F360" s="716"/>
      <c r="G360" s="716"/>
      <c r="H360" s="716"/>
      <c r="I360" s="716"/>
      <c r="J360" s="716"/>
      <c r="K360" s="716"/>
      <c r="L360" s="577"/>
      <c r="M360" s="716"/>
      <c r="N360" s="856"/>
      <c r="O360" s="856"/>
      <c r="P360" s="126"/>
      <c r="Q360" s="857"/>
      <c r="S360" s="843"/>
      <c r="T360" s="843"/>
      <c r="U360" s="843"/>
      <c r="V360" s="577"/>
      <c r="Z360" s="716"/>
      <c r="AA360" s="719"/>
      <c r="AB360" s="716"/>
      <c r="AC360" s="716"/>
      <c r="AD360" s="577"/>
      <c r="AE360" s="577"/>
      <c r="AF360" s="577"/>
      <c r="AG360" s="843"/>
      <c r="AH360" s="841"/>
      <c r="AI360" s="843"/>
      <c r="AJ360" s="560"/>
    </row>
    <row r="361" spans="1:36" s="615" customFormat="1">
      <c r="A361" s="843"/>
      <c r="D361" s="716"/>
      <c r="E361" s="716"/>
      <c r="F361" s="716"/>
      <c r="G361" s="716"/>
      <c r="H361" s="716"/>
      <c r="I361" s="716"/>
      <c r="J361" s="716"/>
      <c r="K361" s="716"/>
      <c r="L361" s="577"/>
      <c r="M361" s="716"/>
      <c r="N361" s="856"/>
      <c r="O361" s="856"/>
      <c r="P361" s="126"/>
      <c r="Q361" s="857"/>
      <c r="S361" s="843"/>
      <c r="T361" s="843"/>
      <c r="U361" s="843"/>
      <c r="V361" s="577"/>
      <c r="Z361" s="716"/>
      <c r="AA361" s="719"/>
      <c r="AB361" s="716"/>
      <c r="AC361" s="716"/>
      <c r="AD361" s="577"/>
      <c r="AE361" s="577"/>
      <c r="AF361" s="577"/>
      <c r="AG361" s="843"/>
      <c r="AH361" s="841"/>
      <c r="AI361" s="843"/>
      <c r="AJ361" s="560"/>
    </row>
    <row r="362" spans="1:36" s="615" customFormat="1">
      <c r="A362" s="843"/>
      <c r="D362" s="716"/>
      <c r="E362" s="716"/>
      <c r="F362" s="716"/>
      <c r="G362" s="716"/>
      <c r="H362" s="716"/>
      <c r="I362" s="716"/>
      <c r="J362" s="716"/>
      <c r="K362" s="716"/>
      <c r="L362" s="577"/>
      <c r="M362" s="716"/>
      <c r="N362" s="856"/>
      <c r="O362" s="856"/>
      <c r="P362" s="126"/>
      <c r="Q362" s="857"/>
      <c r="S362" s="843"/>
      <c r="T362" s="843"/>
      <c r="U362" s="843"/>
      <c r="V362" s="577"/>
      <c r="Z362" s="716"/>
      <c r="AA362" s="719"/>
      <c r="AB362" s="716"/>
      <c r="AC362" s="716"/>
      <c r="AD362" s="577"/>
      <c r="AE362" s="577"/>
      <c r="AF362" s="577"/>
      <c r="AG362" s="843"/>
      <c r="AH362" s="841"/>
      <c r="AI362" s="843"/>
      <c r="AJ362" s="560"/>
    </row>
    <row r="363" spans="1:36" s="615" customFormat="1">
      <c r="A363" s="843"/>
      <c r="D363" s="716"/>
      <c r="E363" s="716"/>
      <c r="F363" s="716"/>
      <c r="G363" s="716"/>
      <c r="H363" s="716"/>
      <c r="I363" s="716"/>
      <c r="J363" s="716"/>
      <c r="K363" s="716"/>
      <c r="L363" s="577"/>
      <c r="M363" s="716"/>
      <c r="N363" s="856"/>
      <c r="O363" s="856"/>
      <c r="P363" s="126"/>
      <c r="Q363" s="857"/>
      <c r="S363" s="843"/>
      <c r="T363" s="843"/>
      <c r="U363" s="843"/>
      <c r="V363" s="577"/>
      <c r="Z363" s="716"/>
      <c r="AA363" s="719"/>
      <c r="AB363" s="716"/>
      <c r="AC363" s="716"/>
      <c r="AD363" s="577"/>
      <c r="AE363" s="577"/>
      <c r="AF363" s="577"/>
      <c r="AG363" s="843"/>
      <c r="AH363" s="841"/>
      <c r="AI363" s="843"/>
      <c r="AJ363" s="560"/>
    </row>
    <row r="364" spans="1:36" s="615" customFormat="1">
      <c r="A364" s="843"/>
      <c r="D364" s="716"/>
      <c r="E364" s="716"/>
      <c r="F364" s="716"/>
      <c r="G364" s="716"/>
      <c r="H364" s="716"/>
      <c r="I364" s="716"/>
      <c r="J364" s="716"/>
      <c r="K364" s="716"/>
      <c r="L364" s="577"/>
      <c r="M364" s="716"/>
      <c r="N364" s="856"/>
      <c r="O364" s="856"/>
      <c r="P364" s="126"/>
      <c r="Q364" s="857"/>
      <c r="S364" s="843"/>
      <c r="T364" s="843"/>
      <c r="U364" s="843"/>
      <c r="V364" s="577"/>
      <c r="Z364" s="716"/>
      <c r="AA364" s="719"/>
      <c r="AB364" s="716"/>
      <c r="AC364" s="716"/>
      <c r="AD364" s="577"/>
      <c r="AE364" s="577"/>
      <c r="AF364" s="577"/>
      <c r="AG364" s="843"/>
      <c r="AH364" s="841"/>
      <c r="AI364" s="843"/>
      <c r="AJ364" s="560"/>
    </row>
    <row r="365" spans="1:36" s="615" customFormat="1">
      <c r="A365" s="843"/>
      <c r="D365" s="716"/>
      <c r="E365" s="716"/>
      <c r="F365" s="716"/>
      <c r="G365" s="716"/>
      <c r="H365" s="716"/>
      <c r="I365" s="716"/>
      <c r="J365" s="716"/>
      <c r="K365" s="716"/>
      <c r="L365" s="577"/>
      <c r="M365" s="716"/>
      <c r="N365" s="856"/>
      <c r="O365" s="856"/>
      <c r="P365" s="126"/>
      <c r="Q365" s="857"/>
      <c r="S365" s="843"/>
      <c r="T365" s="843"/>
      <c r="U365" s="843"/>
      <c r="V365" s="577"/>
      <c r="Z365" s="716"/>
      <c r="AA365" s="719"/>
      <c r="AB365" s="716"/>
      <c r="AC365" s="716"/>
      <c r="AD365" s="577"/>
      <c r="AE365" s="577"/>
      <c r="AF365" s="577"/>
      <c r="AG365" s="843"/>
      <c r="AH365" s="841"/>
      <c r="AI365" s="843"/>
      <c r="AJ365" s="560"/>
    </row>
    <row r="366" spans="1:36" s="615" customFormat="1">
      <c r="A366" s="843"/>
      <c r="D366" s="716"/>
      <c r="E366" s="716"/>
      <c r="F366" s="716"/>
      <c r="G366" s="716"/>
      <c r="H366" s="716"/>
      <c r="I366" s="716"/>
      <c r="J366" s="716"/>
      <c r="K366" s="716"/>
      <c r="L366" s="577"/>
      <c r="M366" s="716"/>
      <c r="N366" s="856"/>
      <c r="O366" s="856"/>
      <c r="P366" s="126"/>
      <c r="Q366" s="857"/>
      <c r="S366" s="843"/>
      <c r="T366" s="843"/>
      <c r="U366" s="843"/>
      <c r="V366" s="577"/>
      <c r="Z366" s="716"/>
      <c r="AA366" s="719"/>
      <c r="AB366" s="716"/>
      <c r="AC366" s="716"/>
      <c r="AD366" s="577"/>
      <c r="AE366" s="577"/>
      <c r="AF366" s="577"/>
      <c r="AG366" s="843"/>
      <c r="AH366" s="841"/>
      <c r="AI366" s="843"/>
      <c r="AJ366" s="560"/>
    </row>
    <row r="367" spans="1:36" s="615" customFormat="1">
      <c r="A367" s="843"/>
      <c r="D367" s="716"/>
      <c r="E367" s="716"/>
      <c r="F367" s="716"/>
      <c r="G367" s="716"/>
      <c r="H367" s="716"/>
      <c r="I367" s="716"/>
      <c r="J367" s="716"/>
      <c r="K367" s="716"/>
      <c r="L367" s="577"/>
      <c r="M367" s="716"/>
      <c r="N367" s="856"/>
      <c r="O367" s="856"/>
      <c r="P367" s="126"/>
      <c r="Q367" s="857"/>
      <c r="S367" s="843"/>
      <c r="T367" s="843"/>
      <c r="U367" s="843"/>
      <c r="V367" s="577"/>
      <c r="Z367" s="716"/>
      <c r="AA367" s="719"/>
      <c r="AB367" s="716"/>
      <c r="AC367" s="716"/>
      <c r="AD367" s="577"/>
      <c r="AE367" s="577"/>
      <c r="AF367" s="577"/>
      <c r="AG367" s="843"/>
      <c r="AH367" s="841"/>
      <c r="AI367" s="843"/>
      <c r="AJ367" s="560"/>
    </row>
    <row r="368" spans="1:36" s="615" customFormat="1">
      <c r="A368" s="843"/>
      <c r="D368" s="716"/>
      <c r="E368" s="716"/>
      <c r="F368" s="716"/>
      <c r="G368" s="716"/>
      <c r="H368" s="716"/>
      <c r="I368" s="716"/>
      <c r="J368" s="716"/>
      <c r="K368" s="716"/>
      <c r="L368" s="577"/>
      <c r="M368" s="716"/>
      <c r="N368" s="856"/>
      <c r="O368" s="856"/>
      <c r="P368" s="126"/>
      <c r="Q368" s="857"/>
      <c r="S368" s="843"/>
      <c r="T368" s="843"/>
      <c r="U368" s="843"/>
      <c r="V368" s="577"/>
      <c r="Z368" s="716"/>
      <c r="AA368" s="719"/>
      <c r="AB368" s="716"/>
      <c r="AC368" s="716"/>
      <c r="AD368" s="577"/>
      <c r="AE368" s="577"/>
      <c r="AF368" s="577"/>
      <c r="AG368" s="843"/>
      <c r="AH368" s="841"/>
      <c r="AI368" s="843"/>
      <c r="AJ368" s="560"/>
    </row>
    <row r="369" spans="1:36" s="615" customFormat="1">
      <c r="A369" s="843"/>
      <c r="D369" s="716"/>
      <c r="E369" s="716"/>
      <c r="F369" s="716"/>
      <c r="G369" s="716"/>
      <c r="H369" s="716"/>
      <c r="I369" s="716"/>
      <c r="J369" s="716"/>
      <c r="K369" s="716"/>
      <c r="L369" s="577"/>
      <c r="M369" s="716"/>
      <c r="N369" s="856"/>
      <c r="O369" s="856"/>
      <c r="P369" s="126"/>
      <c r="Q369" s="857"/>
      <c r="S369" s="843"/>
      <c r="T369" s="843"/>
      <c r="U369" s="843"/>
      <c r="V369" s="577"/>
      <c r="Z369" s="716"/>
      <c r="AA369" s="719"/>
      <c r="AB369" s="716"/>
      <c r="AC369" s="716"/>
      <c r="AD369" s="577"/>
      <c r="AE369" s="577"/>
      <c r="AF369" s="577"/>
      <c r="AG369" s="843"/>
      <c r="AH369" s="841"/>
      <c r="AI369" s="843"/>
      <c r="AJ369" s="560"/>
    </row>
    <row r="370" spans="1:36" s="615" customFormat="1">
      <c r="A370" s="843"/>
      <c r="D370" s="716"/>
      <c r="E370" s="716"/>
      <c r="F370" s="716"/>
      <c r="G370" s="716"/>
      <c r="H370" s="716"/>
      <c r="I370" s="716"/>
      <c r="J370" s="716"/>
      <c r="K370" s="716"/>
      <c r="L370" s="577"/>
      <c r="M370" s="716"/>
      <c r="N370" s="856"/>
      <c r="O370" s="856"/>
      <c r="P370" s="126"/>
      <c r="Q370" s="857"/>
      <c r="S370" s="843"/>
      <c r="T370" s="843"/>
      <c r="U370" s="843"/>
      <c r="V370" s="577"/>
      <c r="Z370" s="716"/>
      <c r="AA370" s="719"/>
      <c r="AB370" s="716"/>
      <c r="AC370" s="716"/>
      <c r="AD370" s="577"/>
      <c r="AE370" s="577"/>
      <c r="AF370" s="577"/>
      <c r="AG370" s="843"/>
      <c r="AH370" s="841"/>
      <c r="AI370" s="843"/>
      <c r="AJ370" s="560"/>
    </row>
    <row r="371" spans="1:36" s="615" customFormat="1">
      <c r="A371" s="843"/>
      <c r="D371" s="716"/>
      <c r="E371" s="716"/>
      <c r="F371" s="716"/>
      <c r="G371" s="716"/>
      <c r="H371" s="716"/>
      <c r="I371" s="716"/>
      <c r="J371" s="716"/>
      <c r="K371" s="716"/>
      <c r="L371" s="577"/>
      <c r="M371" s="716"/>
      <c r="N371" s="856"/>
      <c r="O371" s="856"/>
      <c r="P371" s="126"/>
      <c r="Q371" s="857"/>
      <c r="S371" s="843"/>
      <c r="T371" s="843"/>
      <c r="U371" s="843"/>
      <c r="V371" s="577"/>
      <c r="Z371" s="716"/>
      <c r="AA371" s="719"/>
      <c r="AB371" s="716"/>
      <c r="AC371" s="716"/>
      <c r="AD371" s="577"/>
      <c r="AE371" s="577"/>
      <c r="AF371" s="577"/>
      <c r="AG371" s="843"/>
      <c r="AH371" s="841"/>
      <c r="AI371" s="843"/>
      <c r="AJ371" s="560"/>
    </row>
    <row r="372" spans="1:36" s="615" customFormat="1">
      <c r="A372" s="843"/>
      <c r="D372" s="716"/>
      <c r="E372" s="716"/>
      <c r="F372" s="716"/>
      <c r="G372" s="716"/>
      <c r="H372" s="716"/>
      <c r="I372" s="716"/>
      <c r="J372" s="716"/>
      <c r="K372" s="716"/>
      <c r="L372" s="577"/>
      <c r="M372" s="716"/>
      <c r="N372" s="856"/>
      <c r="O372" s="856"/>
      <c r="P372" s="126"/>
      <c r="Q372" s="857"/>
      <c r="S372" s="843"/>
      <c r="T372" s="843"/>
      <c r="U372" s="843"/>
      <c r="V372" s="577"/>
      <c r="Z372" s="716"/>
      <c r="AA372" s="719"/>
      <c r="AB372" s="716"/>
      <c r="AC372" s="716"/>
      <c r="AD372" s="577"/>
      <c r="AE372" s="577"/>
      <c r="AF372" s="577"/>
      <c r="AG372" s="843"/>
      <c r="AH372" s="841"/>
      <c r="AI372" s="843"/>
      <c r="AJ372" s="560"/>
    </row>
    <row r="373" spans="1:36" s="615" customFormat="1">
      <c r="A373" s="843"/>
      <c r="D373" s="716"/>
      <c r="E373" s="716"/>
      <c r="F373" s="716"/>
      <c r="G373" s="716"/>
      <c r="H373" s="716"/>
      <c r="I373" s="716"/>
      <c r="J373" s="716"/>
      <c r="K373" s="716"/>
      <c r="L373" s="577"/>
      <c r="M373" s="716"/>
      <c r="N373" s="856"/>
      <c r="O373" s="856"/>
      <c r="P373" s="126"/>
      <c r="Q373" s="857"/>
      <c r="S373" s="843"/>
      <c r="T373" s="843"/>
      <c r="U373" s="843"/>
      <c r="V373" s="577"/>
      <c r="Z373" s="716"/>
      <c r="AA373" s="719"/>
      <c r="AB373" s="716"/>
      <c r="AC373" s="716"/>
      <c r="AD373" s="577"/>
      <c r="AE373" s="577"/>
      <c r="AF373" s="577"/>
      <c r="AG373" s="843"/>
      <c r="AH373" s="841"/>
      <c r="AI373" s="843"/>
      <c r="AJ373" s="560"/>
    </row>
    <row r="374" spans="1:36" s="615" customFormat="1">
      <c r="A374" s="843"/>
      <c r="D374" s="716"/>
      <c r="E374" s="716"/>
      <c r="F374" s="716"/>
      <c r="G374" s="716"/>
      <c r="H374" s="716"/>
      <c r="I374" s="716"/>
      <c r="J374" s="716"/>
      <c r="K374" s="716"/>
      <c r="L374" s="577"/>
      <c r="M374" s="716"/>
      <c r="N374" s="856"/>
      <c r="O374" s="856"/>
      <c r="P374" s="126"/>
      <c r="Q374" s="857"/>
      <c r="S374" s="843"/>
      <c r="T374" s="843"/>
      <c r="U374" s="843"/>
      <c r="V374" s="577"/>
      <c r="Z374" s="716"/>
      <c r="AA374" s="719"/>
      <c r="AB374" s="716"/>
      <c r="AC374" s="716"/>
      <c r="AD374" s="577"/>
      <c r="AE374" s="577"/>
      <c r="AF374" s="577"/>
      <c r="AG374" s="843"/>
      <c r="AH374" s="841"/>
      <c r="AI374" s="843"/>
      <c r="AJ374" s="560"/>
    </row>
    <row r="375" spans="1:36" s="615" customFormat="1">
      <c r="A375" s="843"/>
      <c r="D375" s="716"/>
      <c r="E375" s="716"/>
      <c r="F375" s="716"/>
      <c r="G375" s="716"/>
      <c r="H375" s="716"/>
      <c r="I375" s="716"/>
      <c r="J375" s="716"/>
      <c r="K375" s="716"/>
      <c r="L375" s="577"/>
      <c r="M375" s="716"/>
      <c r="N375" s="856"/>
      <c r="O375" s="856"/>
      <c r="P375" s="126"/>
      <c r="Q375" s="857"/>
      <c r="S375" s="843"/>
      <c r="T375" s="843"/>
      <c r="U375" s="843"/>
      <c r="V375" s="577"/>
      <c r="Z375" s="716"/>
      <c r="AA375" s="719"/>
      <c r="AB375" s="716"/>
      <c r="AC375" s="716"/>
      <c r="AD375" s="577"/>
      <c r="AE375" s="577"/>
      <c r="AF375" s="577"/>
      <c r="AG375" s="843"/>
      <c r="AH375" s="841"/>
      <c r="AI375" s="843"/>
      <c r="AJ375" s="560"/>
    </row>
    <row r="376" spans="1:36" s="615" customFormat="1">
      <c r="A376" s="843"/>
      <c r="D376" s="716"/>
      <c r="E376" s="716"/>
      <c r="F376" s="716"/>
      <c r="G376" s="716"/>
      <c r="H376" s="716"/>
      <c r="I376" s="716"/>
      <c r="J376" s="716"/>
      <c r="K376" s="716"/>
      <c r="L376" s="577"/>
      <c r="M376" s="716"/>
      <c r="N376" s="856"/>
      <c r="O376" s="856"/>
      <c r="P376" s="126"/>
      <c r="Q376" s="857"/>
      <c r="S376" s="843"/>
      <c r="T376" s="843"/>
      <c r="U376" s="843"/>
      <c r="V376" s="577"/>
      <c r="Z376" s="716"/>
      <c r="AA376" s="719"/>
      <c r="AB376" s="716"/>
      <c r="AC376" s="716"/>
      <c r="AD376" s="577"/>
      <c r="AE376" s="577"/>
      <c r="AF376" s="577"/>
      <c r="AG376" s="843"/>
      <c r="AH376" s="841"/>
      <c r="AI376" s="843"/>
      <c r="AJ376" s="560"/>
    </row>
    <row r="377" spans="1:36" s="615" customFormat="1">
      <c r="A377" s="843"/>
      <c r="D377" s="716"/>
      <c r="E377" s="716"/>
      <c r="F377" s="716"/>
      <c r="G377" s="716"/>
      <c r="H377" s="716"/>
      <c r="I377" s="716"/>
      <c r="J377" s="716"/>
      <c r="K377" s="716"/>
      <c r="L377" s="577"/>
      <c r="M377" s="716"/>
      <c r="N377" s="856"/>
      <c r="O377" s="856"/>
      <c r="P377" s="126"/>
      <c r="Q377" s="857"/>
      <c r="S377" s="843"/>
      <c r="T377" s="843"/>
      <c r="U377" s="843"/>
      <c r="V377" s="577"/>
      <c r="Z377" s="716"/>
      <c r="AA377" s="719"/>
      <c r="AB377" s="716"/>
      <c r="AC377" s="716"/>
      <c r="AD377" s="577"/>
      <c r="AE377" s="577"/>
      <c r="AF377" s="577"/>
      <c r="AG377" s="843"/>
      <c r="AH377" s="841"/>
      <c r="AI377" s="843"/>
      <c r="AJ377" s="560"/>
    </row>
    <row r="378" spans="1:36" s="615" customFormat="1">
      <c r="A378" s="843"/>
      <c r="D378" s="716"/>
      <c r="E378" s="716"/>
      <c r="F378" s="716"/>
      <c r="G378" s="716"/>
      <c r="H378" s="716"/>
      <c r="I378" s="716"/>
      <c r="J378" s="716"/>
      <c r="K378" s="716"/>
      <c r="L378" s="577"/>
      <c r="M378" s="716"/>
      <c r="N378" s="856"/>
      <c r="O378" s="856"/>
      <c r="P378" s="126"/>
      <c r="Q378" s="857"/>
      <c r="S378" s="843"/>
      <c r="T378" s="843"/>
      <c r="U378" s="843"/>
      <c r="V378" s="577"/>
      <c r="Z378" s="716"/>
      <c r="AA378" s="719"/>
      <c r="AB378" s="716"/>
      <c r="AC378" s="716"/>
      <c r="AD378" s="577"/>
      <c r="AE378" s="577"/>
      <c r="AF378" s="577"/>
      <c r="AG378" s="843"/>
      <c r="AH378" s="841"/>
      <c r="AI378" s="843"/>
      <c r="AJ378" s="560"/>
    </row>
    <row r="379" spans="1:36" s="615" customFormat="1">
      <c r="A379" s="843"/>
      <c r="D379" s="716"/>
      <c r="E379" s="716"/>
      <c r="F379" s="716"/>
      <c r="G379" s="716"/>
      <c r="H379" s="716"/>
      <c r="I379" s="716"/>
      <c r="J379" s="716"/>
      <c r="K379" s="716"/>
      <c r="L379" s="577"/>
      <c r="M379" s="716"/>
      <c r="N379" s="856"/>
      <c r="O379" s="856"/>
      <c r="P379" s="126"/>
      <c r="Q379" s="857"/>
      <c r="S379" s="843"/>
      <c r="T379" s="843"/>
      <c r="U379" s="843"/>
      <c r="V379" s="577"/>
      <c r="Z379" s="716"/>
      <c r="AA379" s="719"/>
      <c r="AB379" s="716"/>
      <c r="AC379" s="716"/>
      <c r="AD379" s="577"/>
      <c r="AE379" s="577"/>
      <c r="AF379" s="577"/>
      <c r="AG379" s="843"/>
      <c r="AH379" s="841"/>
      <c r="AI379" s="843"/>
      <c r="AJ379" s="560"/>
    </row>
    <row r="380" spans="1:36" s="615" customFormat="1">
      <c r="A380" s="843"/>
      <c r="D380" s="716"/>
      <c r="E380" s="716"/>
      <c r="F380" s="716"/>
      <c r="G380" s="716"/>
      <c r="H380" s="716"/>
      <c r="I380" s="716"/>
      <c r="J380" s="716"/>
      <c r="K380" s="716"/>
      <c r="L380" s="577"/>
      <c r="M380" s="716"/>
      <c r="N380" s="856"/>
      <c r="O380" s="856"/>
      <c r="P380" s="126"/>
      <c r="Q380" s="857"/>
      <c r="S380" s="843"/>
      <c r="T380" s="843"/>
      <c r="U380" s="843"/>
      <c r="V380" s="577"/>
      <c r="Z380" s="716"/>
      <c r="AA380" s="719"/>
      <c r="AB380" s="716"/>
      <c r="AC380" s="716"/>
      <c r="AD380" s="577"/>
      <c r="AE380" s="577"/>
      <c r="AF380" s="577"/>
      <c r="AG380" s="843"/>
      <c r="AH380" s="841"/>
      <c r="AI380" s="843"/>
      <c r="AJ380" s="560"/>
    </row>
    <row r="381" spans="1:36" s="615" customFormat="1">
      <c r="A381" s="843"/>
      <c r="D381" s="716"/>
      <c r="E381" s="716"/>
      <c r="F381" s="716"/>
      <c r="G381" s="716"/>
      <c r="H381" s="716"/>
      <c r="I381" s="716"/>
      <c r="J381" s="716"/>
      <c r="K381" s="716"/>
      <c r="L381" s="577"/>
      <c r="M381" s="716"/>
      <c r="N381" s="856"/>
      <c r="O381" s="856"/>
      <c r="P381" s="126"/>
      <c r="Q381" s="857"/>
      <c r="S381" s="843"/>
      <c r="T381" s="843"/>
      <c r="U381" s="843"/>
      <c r="V381" s="577"/>
      <c r="Z381" s="716"/>
      <c r="AA381" s="719"/>
      <c r="AB381" s="716"/>
      <c r="AC381" s="716"/>
      <c r="AD381" s="577"/>
      <c r="AE381" s="577"/>
      <c r="AF381" s="577"/>
      <c r="AG381" s="843"/>
      <c r="AH381" s="841"/>
      <c r="AI381" s="843"/>
      <c r="AJ381" s="560"/>
    </row>
    <row r="382" spans="1:36" s="615" customFormat="1">
      <c r="A382" s="843"/>
      <c r="D382" s="716"/>
      <c r="E382" s="716"/>
      <c r="F382" s="716"/>
      <c r="G382" s="716"/>
      <c r="H382" s="716"/>
      <c r="I382" s="716"/>
      <c r="J382" s="716"/>
      <c r="K382" s="716"/>
      <c r="L382" s="577"/>
      <c r="M382" s="716"/>
      <c r="N382" s="856"/>
      <c r="O382" s="856"/>
      <c r="P382" s="126"/>
      <c r="Q382" s="857"/>
      <c r="S382" s="843"/>
      <c r="T382" s="843"/>
      <c r="U382" s="843"/>
      <c r="V382" s="577"/>
      <c r="Z382" s="716"/>
      <c r="AA382" s="719"/>
      <c r="AB382" s="716"/>
      <c r="AC382" s="716"/>
      <c r="AD382" s="577"/>
      <c r="AE382" s="577"/>
      <c r="AF382" s="577"/>
      <c r="AG382" s="843"/>
      <c r="AH382" s="841"/>
      <c r="AI382" s="843"/>
      <c r="AJ382" s="560"/>
    </row>
    <row r="383" spans="1:36" s="615" customFormat="1">
      <c r="A383" s="843"/>
      <c r="D383" s="716"/>
      <c r="E383" s="716"/>
      <c r="F383" s="716"/>
      <c r="G383" s="716"/>
      <c r="H383" s="716"/>
      <c r="I383" s="716"/>
      <c r="J383" s="716"/>
      <c r="K383" s="716"/>
      <c r="L383" s="577"/>
      <c r="M383" s="716"/>
      <c r="N383" s="856"/>
      <c r="O383" s="856"/>
      <c r="P383" s="126"/>
      <c r="Q383" s="857"/>
      <c r="S383" s="843"/>
      <c r="T383" s="843"/>
      <c r="U383" s="843"/>
      <c r="V383" s="577"/>
      <c r="Z383" s="716"/>
      <c r="AA383" s="719"/>
      <c r="AB383" s="716"/>
      <c r="AC383" s="716"/>
      <c r="AD383" s="577"/>
      <c r="AE383" s="577"/>
      <c r="AF383" s="577"/>
      <c r="AG383" s="843"/>
      <c r="AH383" s="841"/>
      <c r="AI383" s="843"/>
      <c r="AJ383" s="560"/>
    </row>
    <row r="384" spans="1:36" s="615" customFormat="1">
      <c r="A384" s="843"/>
      <c r="D384" s="716"/>
      <c r="E384" s="716"/>
      <c r="F384" s="716"/>
      <c r="G384" s="716"/>
      <c r="H384" s="716"/>
      <c r="I384" s="716"/>
      <c r="J384" s="716"/>
      <c r="K384" s="716"/>
      <c r="L384" s="577"/>
      <c r="M384" s="716"/>
      <c r="N384" s="856"/>
      <c r="O384" s="856"/>
      <c r="P384" s="126"/>
      <c r="Q384" s="857"/>
      <c r="S384" s="843"/>
      <c r="T384" s="843"/>
      <c r="U384" s="843"/>
      <c r="V384" s="577"/>
      <c r="Z384" s="716"/>
      <c r="AA384" s="719"/>
      <c r="AB384" s="716"/>
      <c r="AC384" s="716"/>
      <c r="AD384" s="577"/>
      <c r="AE384" s="577"/>
      <c r="AF384" s="577"/>
      <c r="AG384" s="843"/>
      <c r="AH384" s="841"/>
      <c r="AI384" s="843"/>
      <c r="AJ384" s="560"/>
    </row>
    <row r="385" spans="1:36" s="615" customFormat="1">
      <c r="A385" s="843"/>
      <c r="D385" s="716"/>
      <c r="E385" s="716"/>
      <c r="F385" s="716"/>
      <c r="G385" s="716"/>
      <c r="H385" s="716"/>
      <c r="I385" s="716"/>
      <c r="J385" s="716"/>
      <c r="K385" s="716"/>
      <c r="L385" s="577"/>
      <c r="M385" s="716"/>
      <c r="N385" s="856"/>
      <c r="O385" s="856"/>
      <c r="P385" s="126"/>
      <c r="Q385" s="857"/>
      <c r="S385" s="843"/>
      <c r="T385" s="843"/>
      <c r="U385" s="843"/>
      <c r="V385" s="577"/>
      <c r="Z385" s="716"/>
      <c r="AA385" s="719"/>
      <c r="AB385" s="716"/>
      <c r="AC385" s="716"/>
      <c r="AD385" s="577"/>
      <c r="AE385" s="577"/>
      <c r="AF385" s="577"/>
      <c r="AG385" s="843"/>
      <c r="AH385" s="841"/>
      <c r="AI385" s="843"/>
      <c r="AJ385" s="560"/>
    </row>
    <row r="386" spans="1:36" s="615" customFormat="1">
      <c r="A386" s="843"/>
      <c r="D386" s="716"/>
      <c r="E386" s="716"/>
      <c r="F386" s="716"/>
      <c r="G386" s="716"/>
      <c r="H386" s="716"/>
      <c r="I386" s="716"/>
      <c r="J386" s="716"/>
      <c r="K386" s="716"/>
      <c r="L386" s="577"/>
      <c r="M386" s="716"/>
      <c r="N386" s="856"/>
      <c r="O386" s="856"/>
      <c r="P386" s="126"/>
      <c r="Q386" s="857"/>
      <c r="S386" s="843"/>
      <c r="T386" s="843"/>
      <c r="U386" s="843"/>
      <c r="V386" s="577"/>
      <c r="Z386" s="716"/>
      <c r="AA386" s="719"/>
      <c r="AB386" s="716"/>
      <c r="AC386" s="716"/>
      <c r="AD386" s="577"/>
      <c r="AE386" s="577"/>
      <c r="AF386" s="577"/>
      <c r="AG386" s="843"/>
      <c r="AH386" s="841"/>
      <c r="AI386" s="843"/>
      <c r="AJ386" s="560"/>
    </row>
    <row r="387" spans="1:36" s="615" customFormat="1">
      <c r="A387" s="843"/>
      <c r="D387" s="716"/>
      <c r="E387" s="716"/>
      <c r="F387" s="716"/>
      <c r="G387" s="716"/>
      <c r="H387" s="716"/>
      <c r="I387" s="716"/>
      <c r="J387" s="716"/>
      <c r="K387" s="716"/>
      <c r="L387" s="577"/>
      <c r="M387" s="716"/>
      <c r="N387" s="856"/>
      <c r="O387" s="856"/>
      <c r="P387" s="126"/>
      <c r="Q387" s="857"/>
      <c r="S387" s="843"/>
      <c r="T387" s="843"/>
      <c r="U387" s="843"/>
      <c r="V387" s="577"/>
      <c r="Z387" s="716"/>
      <c r="AA387" s="719"/>
      <c r="AB387" s="716"/>
      <c r="AC387" s="716"/>
      <c r="AD387" s="577"/>
      <c r="AE387" s="577"/>
      <c r="AF387" s="577"/>
      <c r="AG387" s="843"/>
      <c r="AH387" s="841"/>
      <c r="AI387" s="843"/>
      <c r="AJ387" s="560"/>
    </row>
    <row r="388" spans="1:36" s="615" customFormat="1">
      <c r="A388" s="843"/>
      <c r="D388" s="716"/>
      <c r="E388" s="716"/>
      <c r="F388" s="716"/>
      <c r="G388" s="716"/>
      <c r="H388" s="716"/>
      <c r="I388" s="716"/>
      <c r="J388" s="716"/>
      <c r="K388" s="716"/>
      <c r="L388" s="577"/>
      <c r="M388" s="716"/>
      <c r="N388" s="856"/>
      <c r="O388" s="856"/>
      <c r="P388" s="126"/>
      <c r="Q388" s="857"/>
      <c r="S388" s="843"/>
      <c r="T388" s="843"/>
      <c r="U388" s="843"/>
      <c r="V388" s="577"/>
      <c r="Z388" s="716"/>
      <c r="AA388" s="719"/>
      <c r="AB388" s="716"/>
      <c r="AC388" s="716"/>
      <c r="AD388" s="577"/>
      <c r="AE388" s="577"/>
      <c r="AF388" s="577"/>
      <c r="AG388" s="843"/>
      <c r="AH388" s="841"/>
      <c r="AI388" s="843"/>
      <c r="AJ388" s="560"/>
    </row>
    <row r="389" spans="1:36" s="615" customFormat="1">
      <c r="A389" s="843"/>
      <c r="D389" s="716"/>
      <c r="E389" s="716"/>
      <c r="F389" s="716"/>
      <c r="G389" s="716"/>
      <c r="H389" s="716"/>
      <c r="I389" s="716"/>
      <c r="J389" s="716"/>
      <c r="K389" s="716"/>
      <c r="L389" s="577"/>
      <c r="M389" s="716"/>
      <c r="N389" s="856"/>
      <c r="O389" s="856"/>
      <c r="P389" s="126"/>
      <c r="Q389" s="857"/>
      <c r="S389" s="843"/>
      <c r="T389" s="843"/>
      <c r="U389" s="843"/>
      <c r="V389" s="577"/>
      <c r="Z389" s="716"/>
      <c r="AA389" s="719"/>
      <c r="AB389" s="716"/>
      <c r="AC389" s="716"/>
      <c r="AD389" s="577"/>
      <c r="AE389" s="577"/>
      <c r="AF389" s="577"/>
      <c r="AG389" s="843"/>
      <c r="AH389" s="841"/>
      <c r="AI389" s="843"/>
      <c r="AJ389" s="560"/>
    </row>
    <row r="390" spans="1:36" s="615" customFormat="1">
      <c r="A390" s="843"/>
      <c r="D390" s="716"/>
      <c r="E390" s="716"/>
      <c r="F390" s="716"/>
      <c r="G390" s="716"/>
      <c r="H390" s="716"/>
      <c r="I390" s="716"/>
      <c r="J390" s="716"/>
      <c r="K390" s="716"/>
      <c r="L390" s="577"/>
      <c r="M390" s="716"/>
      <c r="N390" s="856"/>
      <c r="O390" s="856"/>
      <c r="P390" s="126"/>
      <c r="Q390" s="857"/>
      <c r="S390" s="843"/>
      <c r="T390" s="843"/>
      <c r="U390" s="843"/>
      <c r="V390" s="577"/>
      <c r="Z390" s="716"/>
      <c r="AA390" s="719"/>
      <c r="AB390" s="716"/>
      <c r="AC390" s="716"/>
      <c r="AD390" s="577"/>
      <c r="AE390" s="577"/>
      <c r="AF390" s="577"/>
      <c r="AG390" s="843"/>
      <c r="AH390" s="841"/>
      <c r="AI390" s="843"/>
      <c r="AJ390" s="560"/>
    </row>
    <row r="391" spans="1:36" s="615" customFormat="1">
      <c r="A391" s="843"/>
      <c r="D391" s="716"/>
      <c r="E391" s="716"/>
      <c r="F391" s="716"/>
      <c r="G391" s="716"/>
      <c r="H391" s="716"/>
      <c r="I391" s="716"/>
      <c r="J391" s="716"/>
      <c r="K391" s="716"/>
      <c r="L391" s="577"/>
      <c r="M391" s="716"/>
      <c r="N391" s="856"/>
      <c r="O391" s="856"/>
      <c r="P391" s="126"/>
      <c r="Q391" s="857"/>
      <c r="S391" s="843"/>
      <c r="T391" s="843"/>
      <c r="U391" s="843"/>
      <c r="V391" s="577"/>
      <c r="Z391" s="716"/>
      <c r="AA391" s="719"/>
      <c r="AB391" s="716"/>
      <c r="AC391" s="716"/>
      <c r="AD391" s="577"/>
      <c r="AE391" s="577"/>
      <c r="AF391" s="577"/>
      <c r="AG391" s="843"/>
      <c r="AH391" s="841"/>
      <c r="AI391" s="843"/>
      <c r="AJ391" s="560"/>
    </row>
    <row r="392" spans="1:36" s="615" customFormat="1">
      <c r="A392" s="843"/>
      <c r="D392" s="716"/>
      <c r="E392" s="716"/>
      <c r="F392" s="716"/>
      <c r="G392" s="716"/>
      <c r="H392" s="716"/>
      <c r="I392" s="716"/>
      <c r="J392" s="716"/>
      <c r="K392" s="716"/>
      <c r="L392" s="577"/>
      <c r="M392" s="716"/>
      <c r="N392" s="856"/>
      <c r="O392" s="856"/>
      <c r="P392" s="126"/>
      <c r="Q392" s="857"/>
      <c r="S392" s="843"/>
      <c r="T392" s="843"/>
      <c r="U392" s="843"/>
      <c r="V392" s="577"/>
      <c r="Z392" s="716"/>
      <c r="AA392" s="719"/>
      <c r="AB392" s="716"/>
      <c r="AC392" s="716"/>
      <c r="AD392" s="577"/>
      <c r="AE392" s="577"/>
      <c r="AF392" s="577"/>
      <c r="AG392" s="843"/>
      <c r="AH392" s="841"/>
      <c r="AI392" s="843"/>
      <c r="AJ392" s="560"/>
    </row>
    <row r="393" spans="1:36" s="615" customFormat="1">
      <c r="A393" s="843"/>
      <c r="D393" s="716"/>
      <c r="E393" s="716"/>
      <c r="F393" s="716"/>
      <c r="G393" s="716"/>
      <c r="H393" s="716"/>
      <c r="I393" s="716"/>
      <c r="J393" s="716"/>
      <c r="K393" s="716"/>
      <c r="L393" s="577"/>
      <c r="M393" s="716"/>
      <c r="N393" s="856"/>
      <c r="O393" s="856"/>
      <c r="P393" s="126"/>
      <c r="Q393" s="857"/>
      <c r="S393" s="843"/>
      <c r="T393" s="843"/>
      <c r="U393" s="843"/>
      <c r="V393" s="577"/>
      <c r="Z393" s="716"/>
      <c r="AA393" s="719"/>
      <c r="AB393" s="716"/>
      <c r="AC393" s="716"/>
      <c r="AD393" s="577"/>
      <c r="AE393" s="577"/>
      <c r="AF393" s="577"/>
      <c r="AG393" s="843"/>
      <c r="AH393" s="841"/>
      <c r="AI393" s="843"/>
      <c r="AJ393" s="560"/>
    </row>
    <row r="394" spans="1:36" s="615" customFormat="1">
      <c r="A394" s="843"/>
      <c r="D394" s="716"/>
      <c r="E394" s="716"/>
      <c r="F394" s="716"/>
      <c r="G394" s="716"/>
      <c r="H394" s="716"/>
      <c r="I394" s="716"/>
      <c r="J394" s="716"/>
      <c r="K394" s="716"/>
      <c r="L394" s="577"/>
      <c r="M394" s="716"/>
      <c r="N394" s="856"/>
      <c r="O394" s="856"/>
      <c r="P394" s="126"/>
      <c r="Q394" s="857"/>
      <c r="S394" s="843"/>
      <c r="T394" s="843"/>
      <c r="U394" s="843"/>
      <c r="V394" s="577"/>
      <c r="Z394" s="716"/>
      <c r="AA394" s="719"/>
      <c r="AB394" s="716"/>
      <c r="AC394" s="716"/>
      <c r="AD394" s="577"/>
      <c r="AE394" s="577"/>
      <c r="AF394" s="577"/>
      <c r="AG394" s="843"/>
      <c r="AH394" s="841"/>
      <c r="AI394" s="843"/>
      <c r="AJ394" s="560"/>
    </row>
    <row r="395" spans="1:36" s="615" customFormat="1">
      <c r="A395" s="843"/>
      <c r="D395" s="716"/>
      <c r="E395" s="716"/>
      <c r="F395" s="716"/>
      <c r="G395" s="716"/>
      <c r="H395" s="716"/>
      <c r="I395" s="716"/>
      <c r="J395" s="716"/>
      <c r="K395" s="716"/>
      <c r="L395" s="577"/>
      <c r="M395" s="716"/>
      <c r="N395" s="856"/>
      <c r="O395" s="856"/>
      <c r="P395" s="126"/>
      <c r="Q395" s="857"/>
      <c r="S395" s="843"/>
      <c r="T395" s="843"/>
      <c r="U395" s="843"/>
      <c r="V395" s="577"/>
      <c r="Z395" s="716"/>
      <c r="AA395" s="719"/>
      <c r="AB395" s="716"/>
      <c r="AC395" s="716"/>
      <c r="AD395" s="577"/>
      <c r="AE395" s="577"/>
      <c r="AF395" s="577"/>
      <c r="AG395" s="843"/>
      <c r="AH395" s="841"/>
      <c r="AI395" s="843"/>
      <c r="AJ395" s="560"/>
    </row>
    <row r="396" spans="1:36" s="615" customFormat="1">
      <c r="A396" s="843"/>
      <c r="D396" s="716"/>
      <c r="E396" s="716"/>
      <c r="F396" s="716"/>
      <c r="G396" s="716"/>
      <c r="H396" s="716"/>
      <c r="I396" s="716"/>
      <c r="J396" s="716"/>
      <c r="K396" s="716"/>
      <c r="L396" s="577"/>
      <c r="M396" s="716"/>
      <c r="N396" s="856"/>
      <c r="O396" s="856"/>
      <c r="P396" s="126"/>
      <c r="Q396" s="857"/>
      <c r="S396" s="843"/>
      <c r="T396" s="843"/>
      <c r="U396" s="843"/>
      <c r="V396" s="577"/>
      <c r="Z396" s="716"/>
      <c r="AA396" s="719"/>
      <c r="AB396" s="716"/>
      <c r="AC396" s="716"/>
      <c r="AD396" s="577"/>
      <c r="AE396" s="577"/>
      <c r="AF396" s="577"/>
      <c r="AG396" s="843"/>
      <c r="AH396" s="841"/>
      <c r="AI396" s="843"/>
      <c r="AJ396" s="560"/>
    </row>
    <row r="397" spans="1:36" s="615" customFormat="1">
      <c r="A397" s="843"/>
      <c r="D397" s="716"/>
      <c r="E397" s="716"/>
      <c r="F397" s="716"/>
      <c r="G397" s="716"/>
      <c r="H397" s="716"/>
      <c r="I397" s="716"/>
      <c r="J397" s="716"/>
      <c r="K397" s="716"/>
      <c r="L397" s="577"/>
      <c r="M397" s="716"/>
      <c r="N397" s="856"/>
      <c r="O397" s="856"/>
      <c r="P397" s="126"/>
      <c r="Q397" s="857"/>
      <c r="S397" s="843"/>
      <c r="T397" s="843"/>
      <c r="U397" s="843"/>
      <c r="V397" s="577"/>
      <c r="Z397" s="716"/>
      <c r="AA397" s="719"/>
      <c r="AB397" s="716"/>
      <c r="AC397" s="716"/>
      <c r="AD397" s="577"/>
      <c r="AE397" s="577"/>
      <c r="AF397" s="577"/>
      <c r="AG397" s="843"/>
      <c r="AH397" s="841"/>
      <c r="AI397" s="843"/>
      <c r="AJ397" s="560"/>
    </row>
    <row r="398" spans="1:36" s="615" customFormat="1">
      <c r="A398" s="843"/>
      <c r="D398" s="716"/>
      <c r="E398" s="716"/>
      <c r="F398" s="716"/>
      <c r="G398" s="716"/>
      <c r="H398" s="716"/>
      <c r="I398" s="716"/>
      <c r="J398" s="716"/>
      <c r="K398" s="716"/>
      <c r="L398" s="577"/>
      <c r="M398" s="716"/>
      <c r="N398" s="856"/>
      <c r="O398" s="856"/>
      <c r="P398" s="126"/>
      <c r="Q398" s="857"/>
      <c r="S398" s="843"/>
      <c r="T398" s="843"/>
      <c r="U398" s="843"/>
      <c r="V398" s="577"/>
      <c r="Z398" s="716"/>
      <c r="AA398" s="719"/>
      <c r="AB398" s="716"/>
      <c r="AC398" s="716"/>
      <c r="AD398" s="577"/>
      <c r="AE398" s="577"/>
      <c r="AF398" s="577"/>
      <c r="AG398" s="843"/>
      <c r="AH398" s="841"/>
      <c r="AI398" s="843"/>
      <c r="AJ398" s="560"/>
    </row>
    <row r="399" spans="1:36" s="615" customFormat="1">
      <c r="A399" s="843"/>
      <c r="D399" s="716"/>
      <c r="E399" s="716"/>
      <c r="F399" s="716"/>
      <c r="G399" s="716"/>
      <c r="H399" s="716"/>
      <c r="I399" s="716"/>
      <c r="J399" s="716"/>
      <c r="K399" s="716"/>
      <c r="L399" s="577"/>
      <c r="M399" s="716"/>
      <c r="N399" s="856"/>
      <c r="O399" s="856"/>
      <c r="P399" s="126"/>
      <c r="Q399" s="857"/>
      <c r="S399" s="843"/>
      <c r="T399" s="843"/>
      <c r="U399" s="843"/>
      <c r="V399" s="577"/>
      <c r="Z399" s="716"/>
      <c r="AA399" s="719"/>
      <c r="AB399" s="716"/>
      <c r="AC399" s="716"/>
      <c r="AD399" s="577"/>
      <c r="AE399" s="577"/>
      <c r="AF399" s="577"/>
      <c r="AG399" s="843"/>
      <c r="AH399" s="841"/>
      <c r="AI399" s="843"/>
      <c r="AJ399" s="560"/>
    </row>
    <row r="400" spans="1:36" s="615" customFormat="1">
      <c r="A400" s="843"/>
      <c r="D400" s="716"/>
      <c r="E400" s="716"/>
      <c r="F400" s="716"/>
      <c r="G400" s="716"/>
      <c r="H400" s="716"/>
      <c r="I400" s="716"/>
      <c r="J400" s="716"/>
      <c r="K400" s="716"/>
      <c r="L400" s="577"/>
      <c r="M400" s="716"/>
      <c r="N400" s="856"/>
      <c r="O400" s="856"/>
      <c r="P400" s="126"/>
      <c r="Q400" s="857"/>
      <c r="S400" s="843"/>
      <c r="T400" s="843"/>
      <c r="U400" s="843"/>
      <c r="V400" s="577"/>
      <c r="Z400" s="716"/>
      <c r="AA400" s="719"/>
      <c r="AB400" s="716"/>
      <c r="AC400" s="716"/>
      <c r="AD400" s="577"/>
      <c r="AE400" s="577"/>
      <c r="AF400" s="577"/>
      <c r="AG400" s="843"/>
      <c r="AH400" s="841"/>
      <c r="AI400" s="843"/>
      <c r="AJ400" s="560"/>
    </row>
    <row r="401" spans="1:36" s="615" customFormat="1">
      <c r="A401" s="843"/>
      <c r="D401" s="716"/>
      <c r="E401" s="716"/>
      <c r="F401" s="716"/>
      <c r="G401" s="716"/>
      <c r="H401" s="716"/>
      <c r="I401" s="716"/>
      <c r="J401" s="716"/>
      <c r="K401" s="716"/>
      <c r="L401" s="577"/>
      <c r="M401" s="716"/>
      <c r="N401" s="856"/>
      <c r="O401" s="856"/>
      <c r="P401" s="126"/>
      <c r="Q401" s="857"/>
      <c r="S401" s="843"/>
      <c r="T401" s="843"/>
      <c r="U401" s="843"/>
      <c r="V401" s="577"/>
      <c r="Z401" s="716"/>
      <c r="AA401" s="719"/>
      <c r="AB401" s="716"/>
      <c r="AC401" s="716"/>
      <c r="AD401" s="577"/>
      <c r="AE401" s="577"/>
      <c r="AF401" s="577"/>
      <c r="AG401" s="843"/>
      <c r="AH401" s="841"/>
      <c r="AI401" s="843"/>
      <c r="AJ401" s="560"/>
    </row>
    <row r="402" spans="1:36" s="615" customFormat="1">
      <c r="A402" s="843"/>
      <c r="D402" s="716"/>
      <c r="E402" s="716"/>
      <c r="F402" s="716"/>
      <c r="G402" s="716"/>
      <c r="H402" s="716"/>
      <c r="I402" s="716"/>
      <c r="J402" s="716"/>
      <c r="K402" s="716"/>
      <c r="L402" s="577"/>
      <c r="M402" s="716"/>
      <c r="N402" s="856"/>
      <c r="O402" s="856"/>
      <c r="P402" s="126"/>
      <c r="Q402" s="857"/>
      <c r="S402" s="843"/>
      <c r="T402" s="843"/>
      <c r="U402" s="843"/>
      <c r="V402" s="577"/>
      <c r="Z402" s="716"/>
      <c r="AA402" s="719"/>
      <c r="AB402" s="716"/>
      <c r="AC402" s="716"/>
      <c r="AD402" s="577"/>
      <c r="AE402" s="577"/>
      <c r="AF402" s="577"/>
      <c r="AG402" s="843"/>
      <c r="AH402" s="841"/>
      <c r="AI402" s="843"/>
      <c r="AJ402" s="560"/>
    </row>
    <row r="403" spans="1:36" s="615" customFormat="1">
      <c r="A403" s="843"/>
      <c r="D403" s="716"/>
      <c r="E403" s="716"/>
      <c r="F403" s="716"/>
      <c r="G403" s="716"/>
      <c r="H403" s="716"/>
      <c r="I403" s="716"/>
      <c r="J403" s="716"/>
      <c r="K403" s="716"/>
      <c r="L403" s="577"/>
      <c r="M403" s="716"/>
      <c r="N403" s="856"/>
      <c r="O403" s="856"/>
      <c r="P403" s="126"/>
      <c r="Q403" s="857"/>
      <c r="S403" s="843"/>
      <c r="T403" s="843"/>
      <c r="U403" s="843"/>
      <c r="V403" s="577"/>
      <c r="Z403" s="716"/>
      <c r="AA403" s="719"/>
      <c r="AB403" s="716"/>
      <c r="AC403" s="716"/>
      <c r="AD403" s="577"/>
      <c r="AE403" s="577"/>
      <c r="AF403" s="577"/>
      <c r="AG403" s="843"/>
      <c r="AH403" s="841"/>
      <c r="AI403" s="843"/>
      <c r="AJ403" s="560"/>
    </row>
    <row r="404" spans="1:36" s="615" customFormat="1">
      <c r="A404" s="843"/>
      <c r="D404" s="716"/>
      <c r="E404" s="716"/>
      <c r="F404" s="716"/>
      <c r="G404" s="716"/>
      <c r="H404" s="716"/>
      <c r="I404" s="716"/>
      <c r="J404" s="716"/>
      <c r="K404" s="716"/>
      <c r="L404" s="577"/>
      <c r="M404" s="716"/>
      <c r="N404" s="856"/>
      <c r="O404" s="856"/>
      <c r="P404" s="126"/>
      <c r="Q404" s="857"/>
      <c r="S404" s="843"/>
      <c r="T404" s="843"/>
      <c r="U404" s="843"/>
      <c r="V404" s="577"/>
      <c r="Z404" s="716"/>
      <c r="AA404" s="719"/>
      <c r="AB404" s="716"/>
      <c r="AC404" s="716"/>
      <c r="AD404" s="577"/>
      <c r="AE404" s="577"/>
      <c r="AF404" s="577"/>
      <c r="AG404" s="843"/>
      <c r="AH404" s="841"/>
      <c r="AI404" s="843"/>
      <c r="AJ404" s="560"/>
    </row>
    <row r="405" spans="1:36" s="615" customFormat="1">
      <c r="A405" s="843"/>
      <c r="D405" s="716"/>
      <c r="E405" s="716"/>
      <c r="F405" s="716"/>
      <c r="G405" s="716"/>
      <c r="H405" s="716"/>
      <c r="I405" s="716"/>
      <c r="J405" s="716"/>
      <c r="K405" s="716"/>
      <c r="L405" s="577"/>
      <c r="M405" s="716"/>
      <c r="N405" s="856"/>
      <c r="O405" s="856"/>
      <c r="P405" s="126"/>
      <c r="Q405" s="857"/>
      <c r="S405" s="843"/>
      <c r="T405" s="843"/>
      <c r="U405" s="843"/>
      <c r="V405" s="577"/>
      <c r="Z405" s="716"/>
      <c r="AA405" s="719"/>
      <c r="AB405" s="716"/>
      <c r="AC405" s="716"/>
      <c r="AD405" s="577"/>
      <c r="AE405" s="577"/>
      <c r="AF405" s="577"/>
      <c r="AG405" s="843"/>
      <c r="AH405" s="841"/>
      <c r="AI405" s="843"/>
      <c r="AJ405" s="560"/>
    </row>
    <row r="406" spans="1:36" s="615" customFormat="1">
      <c r="A406" s="843"/>
      <c r="D406" s="716"/>
      <c r="E406" s="716"/>
      <c r="F406" s="716"/>
      <c r="G406" s="716"/>
      <c r="H406" s="716"/>
      <c r="I406" s="716"/>
      <c r="J406" s="716"/>
      <c r="K406" s="716"/>
      <c r="L406" s="577"/>
      <c r="M406" s="716"/>
      <c r="N406" s="856"/>
      <c r="O406" s="856"/>
      <c r="P406" s="126"/>
      <c r="Q406" s="857"/>
      <c r="S406" s="843"/>
      <c r="T406" s="843"/>
      <c r="U406" s="843"/>
      <c r="V406" s="577"/>
      <c r="Z406" s="716"/>
      <c r="AA406" s="719"/>
      <c r="AB406" s="716"/>
      <c r="AC406" s="716"/>
      <c r="AD406" s="577"/>
      <c r="AE406" s="577"/>
      <c r="AF406" s="577"/>
      <c r="AG406" s="843"/>
      <c r="AH406" s="841"/>
      <c r="AI406" s="843"/>
      <c r="AJ406" s="560"/>
    </row>
    <row r="407" spans="1:36" s="615" customFormat="1">
      <c r="A407" s="843"/>
      <c r="D407" s="716"/>
      <c r="E407" s="716"/>
      <c r="F407" s="716"/>
      <c r="G407" s="716"/>
      <c r="H407" s="716"/>
      <c r="I407" s="716"/>
      <c r="J407" s="716"/>
      <c r="K407" s="716"/>
      <c r="L407" s="577"/>
      <c r="M407" s="716"/>
      <c r="N407" s="856"/>
      <c r="O407" s="856"/>
      <c r="P407" s="126"/>
      <c r="Q407" s="857"/>
      <c r="S407" s="843"/>
      <c r="T407" s="843"/>
      <c r="U407" s="843"/>
      <c r="V407" s="577"/>
      <c r="Z407" s="716"/>
      <c r="AA407" s="719"/>
      <c r="AB407" s="716"/>
      <c r="AC407" s="716"/>
      <c r="AD407" s="577"/>
      <c r="AE407" s="577"/>
      <c r="AF407" s="577"/>
      <c r="AG407" s="843"/>
      <c r="AH407" s="841"/>
      <c r="AI407" s="843"/>
      <c r="AJ407" s="560"/>
    </row>
    <row r="408" spans="1:36" s="615" customFormat="1">
      <c r="A408" s="843"/>
      <c r="D408" s="716"/>
      <c r="E408" s="716"/>
      <c r="F408" s="716"/>
      <c r="G408" s="716"/>
      <c r="H408" s="716"/>
      <c r="I408" s="716"/>
      <c r="J408" s="716"/>
      <c r="K408" s="716"/>
      <c r="L408" s="577"/>
      <c r="M408" s="716"/>
      <c r="N408" s="856"/>
      <c r="O408" s="856"/>
      <c r="P408" s="126"/>
      <c r="Q408" s="857"/>
      <c r="S408" s="843"/>
      <c r="T408" s="843"/>
      <c r="U408" s="843"/>
      <c r="V408" s="577"/>
      <c r="Z408" s="716"/>
      <c r="AA408" s="719"/>
      <c r="AB408" s="716"/>
      <c r="AC408" s="716"/>
      <c r="AD408" s="577"/>
      <c r="AE408" s="577"/>
      <c r="AF408" s="577"/>
      <c r="AG408" s="843"/>
      <c r="AH408" s="841"/>
      <c r="AI408" s="843"/>
      <c r="AJ408" s="560"/>
    </row>
    <row r="409" spans="1:36" s="615" customFormat="1">
      <c r="A409" s="843"/>
      <c r="D409" s="716"/>
      <c r="E409" s="716"/>
      <c r="F409" s="716"/>
      <c r="G409" s="716"/>
      <c r="H409" s="716"/>
      <c r="I409" s="716"/>
      <c r="J409" s="716"/>
      <c r="K409" s="716"/>
      <c r="L409" s="577"/>
      <c r="M409" s="716"/>
      <c r="N409" s="856"/>
      <c r="O409" s="856"/>
      <c r="P409" s="126"/>
      <c r="Q409" s="857"/>
      <c r="S409" s="843"/>
      <c r="T409" s="843"/>
      <c r="U409" s="843"/>
      <c r="V409" s="577"/>
      <c r="Z409" s="716"/>
      <c r="AA409" s="719"/>
      <c r="AB409" s="716"/>
      <c r="AC409" s="716"/>
      <c r="AD409" s="577"/>
      <c r="AE409" s="577"/>
      <c r="AF409" s="577"/>
      <c r="AG409" s="843"/>
      <c r="AH409" s="841"/>
      <c r="AI409" s="843"/>
      <c r="AJ409" s="560"/>
    </row>
    <row r="410" spans="1:36" s="615" customFormat="1">
      <c r="A410" s="843"/>
      <c r="D410" s="716"/>
      <c r="E410" s="716"/>
      <c r="F410" s="716"/>
      <c r="G410" s="716"/>
      <c r="H410" s="716"/>
      <c r="I410" s="716"/>
      <c r="J410" s="716"/>
      <c r="K410" s="716"/>
      <c r="L410" s="577"/>
      <c r="M410" s="716"/>
      <c r="N410" s="856"/>
      <c r="O410" s="856"/>
      <c r="P410" s="126"/>
      <c r="Q410" s="857"/>
      <c r="S410" s="843"/>
      <c r="T410" s="843"/>
      <c r="U410" s="843"/>
      <c r="V410" s="577"/>
      <c r="Z410" s="716"/>
      <c r="AA410" s="719"/>
      <c r="AB410" s="716"/>
      <c r="AC410" s="716"/>
      <c r="AD410" s="577"/>
      <c r="AE410" s="577"/>
      <c r="AF410" s="577"/>
      <c r="AG410" s="843"/>
      <c r="AH410" s="841"/>
      <c r="AI410" s="843"/>
      <c r="AJ410" s="560"/>
    </row>
    <row r="411" spans="1:36" s="615" customFormat="1">
      <c r="A411" s="843"/>
      <c r="D411" s="716"/>
      <c r="E411" s="716"/>
      <c r="F411" s="716"/>
      <c r="G411" s="716"/>
      <c r="H411" s="716"/>
      <c r="I411" s="716"/>
      <c r="J411" s="716"/>
      <c r="K411" s="716"/>
      <c r="L411" s="577"/>
      <c r="M411" s="716"/>
      <c r="N411" s="856"/>
      <c r="O411" s="856"/>
      <c r="P411" s="126"/>
      <c r="Q411" s="857"/>
      <c r="S411" s="843"/>
      <c r="T411" s="843"/>
      <c r="U411" s="843"/>
      <c r="V411" s="577"/>
      <c r="Z411" s="716"/>
      <c r="AA411" s="719"/>
      <c r="AB411" s="716"/>
      <c r="AC411" s="716"/>
      <c r="AD411" s="577"/>
      <c r="AE411" s="577"/>
      <c r="AF411" s="577"/>
      <c r="AG411" s="843"/>
      <c r="AH411" s="841"/>
      <c r="AI411" s="843"/>
      <c r="AJ411" s="560"/>
    </row>
    <row r="412" spans="1:36" s="615" customFormat="1">
      <c r="A412" s="843"/>
      <c r="D412" s="716"/>
      <c r="E412" s="716"/>
      <c r="F412" s="716"/>
      <c r="G412" s="716"/>
      <c r="H412" s="716"/>
      <c r="I412" s="716"/>
      <c r="J412" s="716"/>
      <c r="K412" s="716"/>
      <c r="L412" s="577"/>
      <c r="M412" s="716"/>
      <c r="N412" s="856"/>
      <c r="O412" s="856"/>
      <c r="P412" s="126"/>
      <c r="Q412" s="857"/>
      <c r="S412" s="843"/>
      <c r="T412" s="843"/>
      <c r="U412" s="843"/>
      <c r="V412" s="577"/>
      <c r="Z412" s="716"/>
      <c r="AA412" s="719"/>
      <c r="AB412" s="716"/>
      <c r="AC412" s="716"/>
      <c r="AD412" s="577"/>
      <c r="AE412" s="577"/>
      <c r="AF412" s="577"/>
      <c r="AG412" s="843"/>
      <c r="AH412" s="841"/>
      <c r="AI412" s="843"/>
      <c r="AJ412" s="560"/>
    </row>
    <row r="413" spans="1:36" s="615" customFormat="1">
      <c r="A413" s="843"/>
      <c r="D413" s="716"/>
      <c r="E413" s="716"/>
      <c r="F413" s="716"/>
      <c r="G413" s="716"/>
      <c r="H413" s="716"/>
      <c r="I413" s="716"/>
      <c r="J413" s="716"/>
      <c r="K413" s="716"/>
      <c r="L413" s="577"/>
      <c r="M413" s="716"/>
      <c r="N413" s="856"/>
      <c r="O413" s="856"/>
      <c r="P413" s="126"/>
      <c r="Q413" s="857"/>
      <c r="S413" s="843"/>
      <c r="T413" s="843"/>
      <c r="U413" s="843"/>
      <c r="V413" s="577"/>
      <c r="Z413" s="716"/>
      <c r="AA413" s="719"/>
      <c r="AB413" s="716"/>
      <c r="AC413" s="716"/>
      <c r="AD413" s="577"/>
      <c r="AE413" s="577"/>
      <c r="AF413" s="577"/>
      <c r="AG413" s="843"/>
      <c r="AH413" s="841"/>
      <c r="AI413" s="843"/>
      <c r="AJ413" s="560"/>
    </row>
    <row r="414" spans="1:36" s="615" customFormat="1">
      <c r="A414" s="843"/>
      <c r="D414" s="716"/>
      <c r="E414" s="716"/>
      <c r="F414" s="716"/>
      <c r="G414" s="716"/>
      <c r="H414" s="716"/>
      <c r="I414" s="716"/>
      <c r="J414" s="716"/>
      <c r="K414" s="716"/>
      <c r="L414" s="577"/>
      <c r="M414" s="716"/>
      <c r="N414" s="856"/>
      <c r="O414" s="856"/>
      <c r="P414" s="126"/>
      <c r="Q414" s="857"/>
      <c r="S414" s="843"/>
      <c r="T414" s="843"/>
      <c r="U414" s="843"/>
      <c r="V414" s="577"/>
      <c r="Z414" s="716"/>
      <c r="AA414" s="719"/>
      <c r="AB414" s="716"/>
      <c r="AC414" s="716"/>
      <c r="AD414" s="577"/>
      <c r="AE414" s="577"/>
      <c r="AF414" s="577"/>
      <c r="AG414" s="843"/>
      <c r="AH414" s="841"/>
      <c r="AI414" s="843"/>
      <c r="AJ414" s="560"/>
    </row>
    <row r="415" spans="1:36" s="615" customFormat="1">
      <c r="A415" s="843"/>
      <c r="D415" s="716"/>
      <c r="E415" s="716"/>
      <c r="F415" s="716"/>
      <c r="G415" s="716"/>
      <c r="H415" s="716"/>
      <c r="I415" s="716"/>
      <c r="J415" s="716"/>
      <c r="K415" s="716"/>
      <c r="L415" s="577"/>
      <c r="M415" s="716"/>
      <c r="N415" s="856"/>
      <c r="O415" s="856"/>
      <c r="P415" s="126"/>
      <c r="Q415" s="857"/>
      <c r="S415" s="843"/>
      <c r="T415" s="843"/>
      <c r="U415" s="843"/>
      <c r="V415" s="577"/>
      <c r="Z415" s="716"/>
      <c r="AA415" s="719"/>
      <c r="AB415" s="716"/>
      <c r="AC415" s="716"/>
      <c r="AD415" s="577"/>
      <c r="AE415" s="577"/>
      <c r="AF415" s="577"/>
      <c r="AG415" s="843"/>
      <c r="AH415" s="841"/>
      <c r="AI415" s="843"/>
      <c r="AJ415" s="560"/>
    </row>
    <row r="416" spans="1:36" s="615" customFormat="1">
      <c r="A416" s="843"/>
      <c r="D416" s="716"/>
      <c r="E416" s="716"/>
      <c r="F416" s="716"/>
      <c r="G416" s="716"/>
      <c r="H416" s="716"/>
      <c r="I416" s="716"/>
      <c r="J416" s="716"/>
      <c r="K416" s="716"/>
      <c r="L416" s="577"/>
      <c r="M416" s="716"/>
      <c r="N416" s="856"/>
      <c r="O416" s="856"/>
      <c r="P416" s="126"/>
      <c r="Q416" s="857"/>
      <c r="S416" s="843"/>
      <c r="T416" s="843"/>
      <c r="U416" s="843"/>
      <c r="V416" s="577"/>
      <c r="Z416" s="716"/>
      <c r="AA416" s="719"/>
      <c r="AB416" s="716"/>
      <c r="AC416" s="716"/>
      <c r="AD416" s="577"/>
      <c r="AE416" s="577"/>
      <c r="AF416" s="577"/>
      <c r="AG416" s="843"/>
      <c r="AH416" s="841"/>
      <c r="AI416" s="843"/>
      <c r="AJ416" s="560"/>
    </row>
    <row r="417" spans="1:36" s="615" customFormat="1">
      <c r="A417" s="843"/>
      <c r="D417" s="716"/>
      <c r="E417" s="716"/>
      <c r="F417" s="716"/>
      <c r="G417" s="716"/>
      <c r="H417" s="716"/>
      <c r="I417" s="716"/>
      <c r="J417" s="716"/>
      <c r="K417" s="716"/>
      <c r="L417" s="577"/>
      <c r="M417" s="716"/>
      <c r="N417" s="856"/>
      <c r="O417" s="856"/>
      <c r="P417" s="126"/>
      <c r="Q417" s="857"/>
      <c r="S417" s="843"/>
      <c r="T417" s="843"/>
      <c r="U417" s="843"/>
      <c r="V417" s="577"/>
      <c r="Z417" s="716"/>
      <c r="AA417" s="719"/>
      <c r="AB417" s="716"/>
      <c r="AC417" s="716"/>
      <c r="AD417" s="577"/>
      <c r="AE417" s="577"/>
      <c r="AF417" s="577"/>
      <c r="AG417" s="843"/>
      <c r="AH417" s="841"/>
      <c r="AI417" s="843"/>
      <c r="AJ417" s="560"/>
    </row>
    <row r="418" spans="1:36" s="615" customFormat="1">
      <c r="A418" s="843"/>
      <c r="D418" s="716"/>
      <c r="E418" s="716"/>
      <c r="F418" s="716"/>
      <c r="G418" s="716"/>
      <c r="H418" s="716"/>
      <c r="I418" s="716"/>
      <c r="J418" s="716"/>
      <c r="K418" s="716"/>
      <c r="L418" s="577"/>
      <c r="M418" s="716"/>
      <c r="N418" s="856"/>
      <c r="O418" s="856"/>
      <c r="P418" s="126"/>
      <c r="Q418" s="857"/>
      <c r="S418" s="843"/>
      <c r="T418" s="843"/>
      <c r="U418" s="843"/>
      <c r="V418" s="577"/>
      <c r="Z418" s="716"/>
      <c r="AA418" s="719"/>
      <c r="AB418" s="716"/>
      <c r="AC418" s="716"/>
      <c r="AD418" s="577"/>
      <c r="AE418" s="577"/>
      <c r="AF418" s="577"/>
      <c r="AG418" s="843"/>
      <c r="AH418" s="841"/>
      <c r="AI418" s="843"/>
      <c r="AJ418" s="560"/>
    </row>
    <row r="419" spans="1:36" s="615" customFormat="1">
      <c r="A419" s="843"/>
      <c r="D419" s="716"/>
      <c r="E419" s="716"/>
      <c r="F419" s="716"/>
      <c r="G419" s="716"/>
      <c r="H419" s="716"/>
      <c r="I419" s="716"/>
      <c r="J419" s="716"/>
      <c r="K419" s="716"/>
      <c r="L419" s="577"/>
      <c r="M419" s="716"/>
      <c r="N419" s="856"/>
      <c r="O419" s="856"/>
      <c r="P419" s="126"/>
      <c r="Q419" s="857"/>
      <c r="S419" s="843"/>
      <c r="T419" s="843"/>
      <c r="U419" s="843"/>
      <c r="V419" s="577"/>
      <c r="Z419" s="716"/>
      <c r="AA419" s="719"/>
      <c r="AB419" s="716"/>
      <c r="AC419" s="716"/>
      <c r="AD419" s="577"/>
      <c r="AE419" s="577"/>
      <c r="AF419" s="577"/>
      <c r="AG419" s="843"/>
      <c r="AH419" s="841"/>
      <c r="AI419" s="843"/>
      <c r="AJ419" s="560"/>
    </row>
    <row r="420" spans="1:36" s="615" customFormat="1">
      <c r="A420" s="843"/>
      <c r="D420" s="716"/>
      <c r="E420" s="716"/>
      <c r="F420" s="716"/>
      <c r="G420" s="716"/>
      <c r="H420" s="716"/>
      <c r="I420" s="716"/>
      <c r="J420" s="716"/>
      <c r="K420" s="716"/>
      <c r="L420" s="577"/>
      <c r="M420" s="716"/>
      <c r="N420" s="856"/>
      <c r="O420" s="856"/>
      <c r="P420" s="126"/>
      <c r="Q420" s="857"/>
      <c r="S420" s="843"/>
      <c r="T420" s="843"/>
      <c r="U420" s="843"/>
      <c r="V420" s="577"/>
      <c r="Z420" s="716"/>
      <c r="AA420" s="719"/>
      <c r="AB420" s="716"/>
      <c r="AC420" s="716"/>
      <c r="AD420" s="577"/>
      <c r="AE420" s="577"/>
      <c r="AF420" s="577"/>
      <c r="AG420" s="843"/>
      <c r="AH420" s="841"/>
      <c r="AI420" s="843"/>
      <c r="AJ420" s="560"/>
    </row>
    <row r="421" spans="1:36" s="615" customFormat="1">
      <c r="A421" s="843"/>
      <c r="D421" s="716"/>
      <c r="E421" s="716"/>
      <c r="F421" s="716"/>
      <c r="G421" s="716"/>
      <c r="H421" s="716"/>
      <c r="I421" s="716"/>
      <c r="J421" s="716"/>
      <c r="K421" s="716"/>
      <c r="L421" s="577"/>
      <c r="M421" s="716"/>
      <c r="N421" s="856"/>
      <c r="O421" s="856"/>
      <c r="P421" s="126"/>
      <c r="Q421" s="857"/>
      <c r="S421" s="843"/>
      <c r="T421" s="843"/>
      <c r="U421" s="843"/>
      <c r="V421" s="577"/>
      <c r="Z421" s="716"/>
      <c r="AA421" s="719"/>
      <c r="AB421" s="716"/>
      <c r="AC421" s="716"/>
      <c r="AD421" s="577"/>
      <c r="AE421" s="577"/>
      <c r="AF421" s="577"/>
      <c r="AG421" s="843"/>
      <c r="AH421" s="841"/>
      <c r="AI421" s="843"/>
      <c r="AJ421" s="560"/>
    </row>
    <row r="422" spans="1:36" s="615" customFormat="1">
      <c r="A422" s="843"/>
      <c r="D422" s="716"/>
      <c r="E422" s="716"/>
      <c r="F422" s="716"/>
      <c r="G422" s="716"/>
      <c r="H422" s="716"/>
      <c r="I422" s="716"/>
      <c r="J422" s="716"/>
      <c r="K422" s="716"/>
      <c r="L422" s="577"/>
      <c r="M422" s="716"/>
      <c r="N422" s="856"/>
      <c r="O422" s="856"/>
      <c r="P422" s="126"/>
      <c r="Q422" s="857"/>
      <c r="S422" s="843"/>
      <c r="T422" s="843"/>
      <c r="U422" s="843"/>
      <c r="V422" s="577"/>
      <c r="Z422" s="716"/>
      <c r="AA422" s="719"/>
      <c r="AB422" s="716"/>
      <c r="AC422" s="716"/>
      <c r="AD422" s="577"/>
      <c r="AE422" s="577"/>
      <c r="AF422" s="577"/>
      <c r="AG422" s="843"/>
      <c r="AH422" s="841"/>
      <c r="AI422" s="843"/>
      <c r="AJ422" s="560"/>
    </row>
    <row r="423" spans="1:36" s="615" customFormat="1">
      <c r="A423" s="843"/>
      <c r="D423" s="716"/>
      <c r="E423" s="716"/>
      <c r="F423" s="716"/>
      <c r="G423" s="716"/>
      <c r="H423" s="716"/>
      <c r="I423" s="716"/>
      <c r="J423" s="716"/>
      <c r="K423" s="716"/>
      <c r="L423" s="577"/>
      <c r="M423" s="716"/>
      <c r="N423" s="856"/>
      <c r="O423" s="856"/>
      <c r="P423" s="126"/>
      <c r="Q423" s="857"/>
      <c r="S423" s="843"/>
      <c r="T423" s="843"/>
      <c r="U423" s="843"/>
      <c r="V423" s="577"/>
      <c r="Z423" s="716"/>
      <c r="AA423" s="719"/>
      <c r="AB423" s="716"/>
      <c r="AC423" s="716"/>
      <c r="AD423" s="577"/>
      <c r="AE423" s="577"/>
      <c r="AF423" s="577"/>
      <c r="AG423" s="843"/>
      <c r="AH423" s="841"/>
      <c r="AI423" s="843"/>
      <c r="AJ423" s="560"/>
    </row>
    <row r="424" spans="1:36" s="615" customFormat="1">
      <c r="A424" s="843"/>
      <c r="D424" s="716"/>
      <c r="E424" s="716"/>
      <c r="F424" s="716"/>
      <c r="G424" s="716"/>
      <c r="H424" s="716"/>
      <c r="I424" s="716"/>
      <c r="J424" s="716"/>
      <c r="K424" s="716"/>
      <c r="L424" s="577"/>
      <c r="M424" s="716"/>
      <c r="N424" s="856"/>
      <c r="O424" s="856"/>
      <c r="P424" s="126"/>
      <c r="Q424" s="857"/>
      <c r="S424" s="843"/>
      <c r="T424" s="843"/>
      <c r="U424" s="843"/>
      <c r="V424" s="577"/>
      <c r="Z424" s="716"/>
      <c r="AA424" s="719"/>
      <c r="AB424" s="716"/>
      <c r="AC424" s="716"/>
      <c r="AD424" s="577"/>
      <c r="AE424" s="577"/>
      <c r="AF424" s="577"/>
      <c r="AG424" s="843"/>
      <c r="AH424" s="841"/>
      <c r="AI424" s="843"/>
      <c r="AJ424" s="560"/>
    </row>
    <row r="425" spans="1:36" s="615" customFormat="1">
      <c r="A425" s="843"/>
      <c r="D425" s="716"/>
      <c r="E425" s="716"/>
      <c r="F425" s="716"/>
      <c r="G425" s="716"/>
      <c r="H425" s="716"/>
      <c r="I425" s="716"/>
      <c r="J425" s="716"/>
      <c r="K425" s="716"/>
      <c r="L425" s="577"/>
      <c r="M425" s="716"/>
      <c r="N425" s="856"/>
      <c r="O425" s="856"/>
      <c r="P425" s="126"/>
      <c r="Q425" s="857"/>
      <c r="S425" s="843"/>
      <c r="T425" s="843"/>
      <c r="U425" s="843"/>
      <c r="V425" s="577"/>
      <c r="Z425" s="716"/>
      <c r="AA425" s="719"/>
      <c r="AB425" s="716"/>
      <c r="AC425" s="716"/>
      <c r="AD425" s="577"/>
      <c r="AE425" s="577"/>
      <c r="AF425" s="577"/>
      <c r="AG425" s="843"/>
      <c r="AH425" s="841"/>
      <c r="AI425" s="843"/>
      <c r="AJ425" s="560"/>
    </row>
    <row r="426" spans="1:36" s="615" customFormat="1">
      <c r="A426" s="843"/>
      <c r="D426" s="716"/>
      <c r="E426" s="716"/>
      <c r="F426" s="716"/>
      <c r="G426" s="716"/>
      <c r="H426" s="716"/>
      <c r="I426" s="716"/>
      <c r="J426" s="716"/>
      <c r="K426" s="716"/>
      <c r="L426" s="577"/>
      <c r="M426" s="716"/>
      <c r="N426" s="856"/>
      <c r="O426" s="856"/>
      <c r="P426" s="126"/>
      <c r="Q426" s="857"/>
      <c r="S426" s="843"/>
      <c r="T426" s="843"/>
      <c r="U426" s="843"/>
      <c r="V426" s="577"/>
      <c r="Z426" s="716"/>
      <c r="AA426" s="719"/>
      <c r="AB426" s="716"/>
      <c r="AC426" s="716"/>
      <c r="AD426" s="577"/>
      <c r="AE426" s="577"/>
      <c r="AF426" s="577"/>
      <c r="AG426" s="843"/>
      <c r="AH426" s="841"/>
      <c r="AI426" s="843"/>
      <c r="AJ426" s="560"/>
    </row>
    <row r="427" spans="1:36" s="615" customFormat="1">
      <c r="A427" s="843"/>
      <c r="D427" s="716"/>
      <c r="E427" s="716"/>
      <c r="F427" s="716"/>
      <c r="G427" s="716"/>
      <c r="H427" s="716"/>
      <c r="I427" s="716"/>
      <c r="J427" s="716"/>
      <c r="K427" s="716"/>
      <c r="L427" s="577"/>
      <c r="M427" s="716"/>
      <c r="N427" s="856"/>
      <c r="O427" s="856"/>
      <c r="P427" s="126"/>
      <c r="Q427" s="857"/>
      <c r="S427" s="843"/>
      <c r="T427" s="843"/>
      <c r="U427" s="843"/>
      <c r="V427" s="577"/>
      <c r="Z427" s="716"/>
      <c r="AA427" s="719"/>
      <c r="AB427" s="716"/>
      <c r="AC427" s="716"/>
      <c r="AD427" s="577"/>
      <c r="AE427" s="577"/>
      <c r="AF427" s="577"/>
      <c r="AG427" s="843"/>
      <c r="AH427" s="841"/>
      <c r="AI427" s="843"/>
      <c r="AJ427" s="560"/>
    </row>
    <row r="428" spans="1:36" s="615" customFormat="1">
      <c r="A428" s="843"/>
      <c r="D428" s="716"/>
      <c r="E428" s="716"/>
      <c r="F428" s="716"/>
      <c r="G428" s="716"/>
      <c r="H428" s="716"/>
      <c r="I428" s="716"/>
      <c r="J428" s="716"/>
      <c r="K428" s="716"/>
      <c r="L428" s="577"/>
      <c r="M428" s="716"/>
      <c r="N428" s="856"/>
      <c r="O428" s="856"/>
      <c r="P428" s="126"/>
      <c r="Q428" s="857"/>
      <c r="S428" s="843"/>
      <c r="T428" s="843"/>
      <c r="U428" s="843"/>
      <c r="V428" s="577"/>
      <c r="Z428" s="716"/>
      <c r="AA428" s="719"/>
      <c r="AB428" s="716"/>
      <c r="AC428" s="716"/>
      <c r="AD428" s="577"/>
      <c r="AE428" s="577"/>
      <c r="AF428" s="577"/>
      <c r="AG428" s="843"/>
      <c r="AH428" s="841"/>
      <c r="AI428" s="843"/>
      <c r="AJ428" s="560"/>
    </row>
    <row r="429" spans="1:36" s="615" customFormat="1">
      <c r="A429" s="843"/>
      <c r="D429" s="716"/>
      <c r="E429" s="716"/>
      <c r="F429" s="716"/>
      <c r="G429" s="716"/>
      <c r="H429" s="716"/>
      <c r="I429" s="716"/>
      <c r="J429" s="716"/>
      <c r="K429" s="716"/>
      <c r="L429" s="577"/>
      <c r="M429" s="716"/>
      <c r="N429" s="856"/>
      <c r="O429" s="856"/>
      <c r="P429" s="126"/>
      <c r="Q429" s="857"/>
      <c r="S429" s="843"/>
      <c r="T429" s="843"/>
      <c r="U429" s="843"/>
      <c r="V429" s="577"/>
      <c r="Z429" s="716"/>
      <c r="AA429" s="719"/>
      <c r="AB429" s="716"/>
      <c r="AC429" s="716"/>
      <c r="AD429" s="577"/>
      <c r="AE429" s="577"/>
      <c r="AF429" s="577"/>
      <c r="AG429" s="843"/>
      <c r="AH429" s="841"/>
      <c r="AI429" s="843"/>
      <c r="AJ429" s="560"/>
    </row>
    <row r="430" spans="1:36" s="615" customFormat="1">
      <c r="A430" s="843"/>
      <c r="D430" s="716"/>
      <c r="E430" s="716"/>
      <c r="F430" s="716"/>
      <c r="G430" s="716"/>
      <c r="H430" s="716"/>
      <c r="I430" s="716"/>
      <c r="J430" s="716"/>
      <c r="K430" s="716"/>
      <c r="L430" s="577"/>
      <c r="M430" s="716"/>
      <c r="N430" s="856"/>
      <c r="O430" s="856"/>
      <c r="P430" s="126"/>
      <c r="Q430" s="857"/>
      <c r="S430" s="843"/>
      <c r="T430" s="843"/>
      <c r="U430" s="843"/>
      <c r="V430" s="577"/>
      <c r="Z430" s="716"/>
      <c r="AA430" s="719"/>
      <c r="AB430" s="716"/>
      <c r="AC430" s="716"/>
      <c r="AD430" s="577"/>
      <c r="AE430" s="577"/>
      <c r="AF430" s="577"/>
      <c r="AG430" s="843"/>
      <c r="AH430" s="841"/>
      <c r="AI430" s="843"/>
      <c r="AJ430" s="560"/>
    </row>
    <row r="431" spans="1:36" s="615" customFormat="1">
      <c r="A431" s="843"/>
      <c r="D431" s="716"/>
      <c r="E431" s="716"/>
      <c r="F431" s="716"/>
      <c r="G431" s="716"/>
      <c r="H431" s="716"/>
      <c r="I431" s="716"/>
      <c r="J431" s="716"/>
      <c r="K431" s="716"/>
      <c r="L431" s="577"/>
      <c r="M431" s="716"/>
      <c r="N431" s="856"/>
      <c r="O431" s="856"/>
      <c r="P431" s="126"/>
      <c r="Q431" s="857"/>
      <c r="S431" s="843"/>
      <c r="T431" s="843"/>
      <c r="U431" s="843"/>
      <c r="V431" s="577"/>
      <c r="Z431" s="716"/>
      <c r="AA431" s="719"/>
      <c r="AB431" s="716"/>
      <c r="AC431" s="716"/>
      <c r="AD431" s="577"/>
      <c r="AE431" s="577"/>
      <c r="AF431" s="577"/>
      <c r="AG431" s="843"/>
      <c r="AH431" s="841"/>
      <c r="AI431" s="843"/>
      <c r="AJ431" s="560"/>
    </row>
    <row r="432" spans="1:36" s="615" customFormat="1">
      <c r="A432" s="843"/>
      <c r="D432" s="716"/>
      <c r="E432" s="716"/>
      <c r="F432" s="716"/>
      <c r="G432" s="716"/>
      <c r="H432" s="716"/>
      <c r="I432" s="716"/>
      <c r="J432" s="716"/>
      <c r="K432" s="716"/>
      <c r="L432" s="577"/>
      <c r="M432" s="716"/>
      <c r="N432" s="856"/>
      <c r="O432" s="856"/>
      <c r="P432" s="126"/>
      <c r="Q432" s="857"/>
      <c r="S432" s="843"/>
      <c r="T432" s="843"/>
      <c r="U432" s="843"/>
      <c r="V432" s="577"/>
      <c r="Z432" s="716"/>
      <c r="AA432" s="719"/>
      <c r="AB432" s="716"/>
      <c r="AC432" s="716"/>
      <c r="AD432" s="577"/>
      <c r="AE432" s="577"/>
      <c r="AF432" s="577"/>
      <c r="AG432" s="843"/>
      <c r="AH432" s="841"/>
      <c r="AI432" s="843"/>
      <c r="AJ432" s="560"/>
    </row>
    <row r="433" spans="1:36" s="615" customFormat="1">
      <c r="A433" s="843"/>
      <c r="D433" s="716"/>
      <c r="E433" s="716"/>
      <c r="F433" s="716"/>
      <c r="G433" s="716"/>
      <c r="H433" s="716"/>
      <c r="I433" s="716"/>
      <c r="J433" s="716"/>
      <c r="K433" s="716"/>
      <c r="L433" s="577"/>
      <c r="M433" s="716"/>
      <c r="N433" s="856"/>
      <c r="O433" s="856"/>
      <c r="P433" s="126"/>
      <c r="Q433" s="857"/>
      <c r="S433" s="843"/>
      <c r="T433" s="843"/>
      <c r="U433" s="843"/>
      <c r="V433" s="577"/>
      <c r="Z433" s="716"/>
      <c r="AA433" s="719"/>
      <c r="AB433" s="716"/>
      <c r="AC433" s="716"/>
      <c r="AD433" s="577"/>
      <c r="AE433" s="577"/>
      <c r="AF433" s="577"/>
      <c r="AG433" s="843"/>
      <c r="AH433" s="841"/>
      <c r="AI433" s="843"/>
      <c r="AJ433" s="560"/>
    </row>
    <row r="434" spans="1:36" s="615" customFormat="1">
      <c r="A434" s="843"/>
      <c r="D434" s="716"/>
      <c r="E434" s="716"/>
      <c r="F434" s="716"/>
      <c r="G434" s="716"/>
      <c r="H434" s="716"/>
      <c r="I434" s="716"/>
      <c r="J434" s="716"/>
      <c r="K434" s="716"/>
      <c r="L434" s="577"/>
      <c r="M434" s="716"/>
      <c r="N434" s="856"/>
      <c r="O434" s="856"/>
      <c r="P434" s="126"/>
      <c r="Q434" s="857"/>
      <c r="S434" s="843"/>
      <c r="T434" s="843"/>
      <c r="U434" s="843"/>
      <c r="V434" s="577"/>
      <c r="Z434" s="716"/>
      <c r="AA434" s="719"/>
      <c r="AB434" s="716"/>
      <c r="AC434" s="716"/>
      <c r="AD434" s="577"/>
      <c r="AE434" s="577"/>
      <c r="AF434" s="577"/>
      <c r="AG434" s="843"/>
      <c r="AH434" s="841"/>
      <c r="AI434" s="843"/>
      <c r="AJ434" s="560"/>
    </row>
    <row r="435" spans="1:36" s="615" customFormat="1">
      <c r="A435" s="843"/>
      <c r="D435" s="716"/>
      <c r="E435" s="716"/>
      <c r="F435" s="716"/>
      <c r="G435" s="716"/>
      <c r="H435" s="716"/>
      <c r="I435" s="716"/>
      <c r="J435" s="716"/>
      <c r="K435" s="716"/>
      <c r="L435" s="577"/>
      <c r="M435" s="716"/>
      <c r="N435" s="856"/>
      <c r="O435" s="856"/>
      <c r="P435" s="126"/>
      <c r="Q435" s="857"/>
      <c r="S435" s="843"/>
      <c r="T435" s="843"/>
      <c r="U435" s="843"/>
      <c r="V435" s="577"/>
      <c r="Z435" s="716"/>
      <c r="AA435" s="719"/>
      <c r="AB435" s="716"/>
      <c r="AC435" s="716"/>
      <c r="AD435" s="577"/>
      <c r="AE435" s="577"/>
      <c r="AF435" s="577"/>
      <c r="AG435" s="843"/>
      <c r="AH435" s="841"/>
      <c r="AI435" s="843"/>
      <c r="AJ435" s="560"/>
    </row>
    <row r="436" spans="1:36" s="615" customFormat="1">
      <c r="A436" s="843"/>
      <c r="D436" s="716"/>
      <c r="E436" s="716"/>
      <c r="F436" s="716"/>
      <c r="G436" s="716"/>
      <c r="H436" s="716"/>
      <c r="I436" s="716"/>
      <c r="J436" s="716"/>
      <c r="K436" s="716"/>
      <c r="L436" s="577"/>
      <c r="M436" s="716"/>
      <c r="N436" s="856"/>
      <c r="O436" s="856"/>
      <c r="P436" s="126"/>
      <c r="Q436" s="857"/>
      <c r="S436" s="843"/>
      <c r="T436" s="843"/>
      <c r="U436" s="843"/>
      <c r="V436" s="577"/>
      <c r="Z436" s="716"/>
      <c r="AA436" s="719"/>
      <c r="AB436" s="716"/>
      <c r="AC436" s="716"/>
      <c r="AD436" s="577"/>
      <c r="AE436" s="577"/>
      <c r="AF436" s="577"/>
      <c r="AG436" s="843"/>
      <c r="AH436" s="841"/>
      <c r="AI436" s="843"/>
      <c r="AJ436" s="560"/>
    </row>
    <row r="437" spans="1:36" s="615" customFormat="1">
      <c r="A437" s="843"/>
      <c r="D437" s="716"/>
      <c r="E437" s="716"/>
      <c r="F437" s="716"/>
      <c r="G437" s="716"/>
      <c r="H437" s="716"/>
      <c r="I437" s="716"/>
      <c r="J437" s="716"/>
      <c r="K437" s="716"/>
      <c r="L437" s="577"/>
      <c r="M437" s="716"/>
      <c r="N437" s="856"/>
      <c r="O437" s="856"/>
      <c r="P437" s="126"/>
      <c r="Q437" s="857"/>
      <c r="S437" s="843"/>
      <c r="T437" s="843"/>
      <c r="U437" s="843"/>
      <c r="V437" s="577"/>
      <c r="Z437" s="716"/>
      <c r="AA437" s="719"/>
      <c r="AB437" s="716"/>
      <c r="AC437" s="716"/>
      <c r="AD437" s="577"/>
      <c r="AE437" s="577"/>
      <c r="AF437" s="577"/>
      <c r="AG437" s="843"/>
      <c r="AH437" s="841"/>
      <c r="AI437" s="843"/>
      <c r="AJ437" s="560"/>
    </row>
    <row r="438" spans="1:36" s="615" customFormat="1">
      <c r="A438" s="843"/>
      <c r="D438" s="716"/>
      <c r="E438" s="716"/>
      <c r="F438" s="716"/>
      <c r="G438" s="716"/>
      <c r="H438" s="716"/>
      <c r="I438" s="716"/>
      <c r="J438" s="716"/>
      <c r="K438" s="716"/>
      <c r="L438" s="577"/>
      <c r="M438" s="716"/>
      <c r="N438" s="856"/>
      <c r="O438" s="856"/>
      <c r="P438" s="126"/>
      <c r="Q438" s="857"/>
      <c r="S438" s="843"/>
      <c r="T438" s="843"/>
      <c r="U438" s="843"/>
      <c r="V438" s="577"/>
      <c r="Z438" s="716"/>
      <c r="AA438" s="719"/>
      <c r="AB438" s="716"/>
      <c r="AC438" s="716"/>
      <c r="AD438" s="577"/>
      <c r="AE438" s="577"/>
      <c r="AF438" s="577"/>
      <c r="AG438" s="843"/>
      <c r="AH438" s="841"/>
      <c r="AI438" s="843"/>
      <c r="AJ438" s="560"/>
    </row>
    <row r="439" spans="1:36" s="615" customFormat="1">
      <c r="A439" s="843"/>
      <c r="D439" s="716"/>
      <c r="E439" s="716"/>
      <c r="F439" s="716"/>
      <c r="G439" s="716"/>
      <c r="H439" s="716"/>
      <c r="I439" s="716"/>
      <c r="J439" s="716"/>
      <c r="K439" s="716"/>
      <c r="L439" s="577"/>
      <c r="M439" s="716"/>
      <c r="N439" s="856"/>
      <c r="O439" s="856"/>
      <c r="P439" s="126"/>
      <c r="Q439" s="857"/>
      <c r="S439" s="843"/>
      <c r="T439" s="843"/>
      <c r="U439" s="843"/>
      <c r="V439" s="577"/>
      <c r="Z439" s="716"/>
      <c r="AA439" s="719"/>
      <c r="AB439" s="716"/>
      <c r="AC439" s="716"/>
      <c r="AD439" s="577"/>
      <c r="AE439" s="577"/>
      <c r="AF439" s="577"/>
      <c r="AG439" s="843"/>
      <c r="AH439" s="841"/>
      <c r="AI439" s="843"/>
      <c r="AJ439" s="560"/>
    </row>
    <row r="440" spans="1:36" s="615" customFormat="1">
      <c r="A440" s="843"/>
      <c r="D440" s="716"/>
      <c r="E440" s="716"/>
      <c r="F440" s="716"/>
      <c r="G440" s="716"/>
      <c r="H440" s="716"/>
      <c r="I440" s="716"/>
      <c r="J440" s="716"/>
      <c r="K440" s="716"/>
      <c r="L440" s="577"/>
      <c r="M440" s="716"/>
      <c r="N440" s="856"/>
      <c r="O440" s="856"/>
      <c r="P440" s="126"/>
      <c r="Q440" s="857"/>
      <c r="S440" s="843"/>
      <c r="T440" s="843"/>
      <c r="U440" s="843"/>
      <c r="V440" s="577"/>
      <c r="Z440" s="716"/>
      <c r="AA440" s="719"/>
      <c r="AB440" s="716"/>
      <c r="AC440" s="716"/>
      <c r="AD440" s="577"/>
      <c r="AE440" s="577"/>
      <c r="AF440" s="577"/>
      <c r="AG440" s="843"/>
      <c r="AH440" s="841"/>
      <c r="AI440" s="843"/>
      <c r="AJ440" s="560"/>
    </row>
    <row r="441" spans="1:36" s="615" customFormat="1">
      <c r="A441" s="843"/>
      <c r="D441" s="716"/>
      <c r="E441" s="716"/>
      <c r="F441" s="716"/>
      <c r="G441" s="716"/>
      <c r="H441" s="716"/>
      <c r="I441" s="716"/>
      <c r="J441" s="716"/>
      <c r="K441" s="716"/>
      <c r="L441" s="577"/>
      <c r="M441" s="716"/>
      <c r="N441" s="856"/>
      <c r="O441" s="856"/>
      <c r="P441" s="126"/>
      <c r="Q441" s="857"/>
      <c r="S441" s="843"/>
      <c r="T441" s="843"/>
      <c r="U441" s="843"/>
      <c r="V441" s="577"/>
      <c r="Z441" s="716"/>
      <c r="AA441" s="719"/>
      <c r="AB441" s="716"/>
      <c r="AC441" s="716"/>
      <c r="AD441" s="577"/>
      <c r="AE441" s="577"/>
      <c r="AF441" s="577"/>
      <c r="AG441" s="843"/>
      <c r="AH441" s="841"/>
      <c r="AI441" s="843"/>
      <c r="AJ441" s="560"/>
    </row>
    <row r="442" spans="1:36" s="615" customFormat="1">
      <c r="A442" s="843"/>
      <c r="D442" s="716"/>
      <c r="E442" s="716"/>
      <c r="F442" s="716"/>
      <c r="G442" s="716"/>
      <c r="H442" s="716"/>
      <c r="I442" s="716"/>
      <c r="J442" s="716"/>
      <c r="K442" s="716"/>
      <c r="L442" s="577"/>
      <c r="M442" s="716"/>
      <c r="N442" s="856"/>
      <c r="O442" s="856"/>
      <c r="P442" s="126"/>
      <c r="Q442" s="857"/>
      <c r="S442" s="843"/>
      <c r="T442" s="843"/>
      <c r="U442" s="843"/>
      <c r="V442" s="577"/>
      <c r="Z442" s="716"/>
      <c r="AA442" s="719"/>
      <c r="AB442" s="716"/>
      <c r="AC442" s="716"/>
      <c r="AD442" s="577"/>
      <c r="AE442" s="577"/>
      <c r="AF442" s="577"/>
      <c r="AG442" s="843"/>
      <c r="AH442" s="841"/>
      <c r="AI442" s="843"/>
      <c r="AJ442" s="560"/>
    </row>
    <row r="443" spans="1:36" s="615" customFormat="1">
      <c r="A443" s="843"/>
      <c r="D443" s="716"/>
      <c r="E443" s="716"/>
      <c r="F443" s="716"/>
      <c r="G443" s="716"/>
      <c r="H443" s="716"/>
      <c r="I443" s="716"/>
      <c r="J443" s="716"/>
      <c r="K443" s="716"/>
      <c r="L443" s="577"/>
      <c r="M443" s="716"/>
      <c r="N443" s="856"/>
      <c r="O443" s="856"/>
      <c r="P443" s="126"/>
      <c r="Q443" s="857"/>
      <c r="S443" s="843"/>
      <c r="T443" s="843"/>
      <c r="U443" s="843"/>
      <c r="V443" s="577"/>
      <c r="Z443" s="716"/>
      <c r="AA443" s="719"/>
      <c r="AB443" s="716"/>
      <c r="AC443" s="716"/>
      <c r="AD443" s="577"/>
      <c r="AE443" s="577"/>
      <c r="AF443" s="577"/>
      <c r="AG443" s="843"/>
      <c r="AH443" s="841"/>
      <c r="AI443" s="843"/>
      <c r="AJ443" s="560"/>
    </row>
    <row r="444" spans="1:36" s="615" customFormat="1">
      <c r="A444" s="843"/>
      <c r="D444" s="716"/>
      <c r="E444" s="716"/>
      <c r="F444" s="716"/>
      <c r="G444" s="716"/>
      <c r="H444" s="716"/>
      <c r="I444" s="716"/>
      <c r="J444" s="716"/>
      <c r="K444" s="716"/>
      <c r="L444" s="577"/>
      <c r="M444" s="716"/>
      <c r="N444" s="856"/>
      <c r="O444" s="856"/>
      <c r="P444" s="126"/>
      <c r="Q444" s="857"/>
      <c r="S444" s="843"/>
      <c r="T444" s="843"/>
      <c r="U444" s="843"/>
      <c r="V444" s="577"/>
      <c r="Z444" s="716"/>
      <c r="AA444" s="719"/>
      <c r="AB444" s="716"/>
      <c r="AC444" s="716"/>
      <c r="AD444" s="577"/>
      <c r="AE444" s="577"/>
      <c r="AF444" s="577"/>
      <c r="AG444" s="843"/>
      <c r="AH444" s="841"/>
      <c r="AI444" s="843"/>
      <c r="AJ444" s="560"/>
    </row>
    <row r="445" spans="1:36" s="615" customFormat="1">
      <c r="A445" s="843"/>
      <c r="D445" s="716"/>
      <c r="E445" s="716"/>
      <c r="F445" s="716"/>
      <c r="G445" s="716"/>
      <c r="H445" s="716"/>
      <c r="I445" s="716"/>
      <c r="J445" s="716"/>
      <c r="K445" s="716"/>
      <c r="L445" s="577"/>
      <c r="M445" s="716"/>
      <c r="N445" s="856"/>
      <c r="O445" s="856"/>
      <c r="P445" s="126"/>
      <c r="Q445" s="857"/>
      <c r="S445" s="843"/>
      <c r="T445" s="843"/>
      <c r="U445" s="843"/>
      <c r="V445" s="577"/>
      <c r="Z445" s="716"/>
      <c r="AA445" s="719"/>
      <c r="AB445" s="716"/>
      <c r="AC445" s="716"/>
      <c r="AD445" s="577"/>
      <c r="AE445" s="577"/>
      <c r="AF445" s="577"/>
      <c r="AG445" s="843"/>
      <c r="AH445" s="841"/>
      <c r="AI445" s="843"/>
      <c r="AJ445" s="560"/>
    </row>
    <row r="446" spans="1:36" s="615" customFormat="1">
      <c r="A446" s="843"/>
      <c r="D446" s="716"/>
      <c r="E446" s="716"/>
      <c r="F446" s="716"/>
      <c r="G446" s="716"/>
      <c r="H446" s="716"/>
      <c r="I446" s="716"/>
      <c r="J446" s="716"/>
      <c r="K446" s="716"/>
      <c r="L446" s="577"/>
      <c r="M446" s="716"/>
      <c r="N446" s="856"/>
      <c r="O446" s="856"/>
      <c r="P446" s="126"/>
      <c r="Q446" s="857"/>
      <c r="S446" s="843"/>
      <c r="T446" s="843"/>
      <c r="U446" s="843"/>
      <c r="V446" s="577"/>
      <c r="Z446" s="716"/>
      <c r="AA446" s="719"/>
      <c r="AB446" s="716"/>
      <c r="AC446" s="716"/>
      <c r="AD446" s="577"/>
      <c r="AE446" s="577"/>
      <c r="AF446" s="577"/>
      <c r="AG446" s="843"/>
      <c r="AH446" s="841"/>
      <c r="AI446" s="843"/>
      <c r="AJ446" s="560"/>
    </row>
    <row r="447" spans="1:36" s="615" customFormat="1">
      <c r="A447" s="843"/>
      <c r="D447" s="716"/>
      <c r="E447" s="716"/>
      <c r="F447" s="716"/>
      <c r="G447" s="716"/>
      <c r="H447" s="716"/>
      <c r="I447" s="716"/>
      <c r="J447" s="716"/>
      <c r="K447" s="716"/>
      <c r="L447" s="577"/>
      <c r="M447" s="716"/>
      <c r="N447" s="856"/>
      <c r="O447" s="856"/>
      <c r="P447" s="126"/>
      <c r="Q447" s="857"/>
      <c r="S447" s="843"/>
      <c r="T447" s="843"/>
      <c r="U447" s="843"/>
      <c r="V447" s="577"/>
      <c r="Z447" s="716"/>
      <c r="AA447" s="719"/>
      <c r="AB447" s="716"/>
      <c r="AC447" s="716"/>
      <c r="AD447" s="577"/>
      <c r="AE447" s="577"/>
      <c r="AF447" s="577"/>
      <c r="AG447" s="843"/>
      <c r="AH447" s="841"/>
      <c r="AI447" s="843"/>
      <c r="AJ447" s="560"/>
    </row>
    <row r="448" spans="1:36" s="615" customFormat="1">
      <c r="A448" s="843"/>
      <c r="D448" s="716"/>
      <c r="E448" s="716"/>
      <c r="F448" s="716"/>
      <c r="G448" s="716"/>
      <c r="H448" s="716"/>
      <c r="I448" s="716"/>
      <c r="J448" s="716"/>
      <c r="K448" s="716"/>
      <c r="L448" s="577"/>
      <c r="M448" s="716"/>
      <c r="N448" s="856"/>
      <c r="O448" s="856"/>
      <c r="P448" s="126"/>
      <c r="Q448" s="857"/>
      <c r="S448" s="843"/>
      <c r="T448" s="843"/>
      <c r="U448" s="843"/>
      <c r="V448" s="577"/>
      <c r="Z448" s="716"/>
      <c r="AA448" s="719"/>
      <c r="AB448" s="716"/>
      <c r="AC448" s="716"/>
      <c r="AD448" s="577"/>
      <c r="AE448" s="577"/>
      <c r="AF448" s="577"/>
      <c r="AG448" s="843"/>
      <c r="AH448" s="841"/>
      <c r="AI448" s="843"/>
      <c r="AJ448" s="560"/>
    </row>
    <row r="449" spans="1:36" s="615" customFormat="1">
      <c r="A449" s="843"/>
      <c r="D449" s="716"/>
      <c r="E449" s="716"/>
      <c r="F449" s="716"/>
      <c r="G449" s="716"/>
      <c r="H449" s="716"/>
      <c r="I449" s="716"/>
      <c r="J449" s="716"/>
      <c r="K449" s="716"/>
      <c r="L449" s="577"/>
      <c r="M449" s="716"/>
      <c r="N449" s="856"/>
      <c r="O449" s="856"/>
      <c r="P449" s="126"/>
      <c r="Q449" s="857"/>
      <c r="S449" s="843"/>
      <c r="T449" s="843"/>
      <c r="U449" s="843"/>
      <c r="V449" s="577"/>
      <c r="Z449" s="716"/>
      <c r="AA449" s="719"/>
      <c r="AB449" s="716"/>
      <c r="AC449" s="716"/>
      <c r="AD449" s="577"/>
      <c r="AE449" s="577"/>
      <c r="AF449" s="577"/>
      <c r="AG449" s="843"/>
      <c r="AH449" s="841"/>
      <c r="AI449" s="843"/>
      <c r="AJ449" s="560"/>
    </row>
    <row r="450" spans="1:36" s="615" customFormat="1">
      <c r="A450" s="843"/>
      <c r="D450" s="716"/>
      <c r="E450" s="716"/>
      <c r="F450" s="716"/>
      <c r="G450" s="716"/>
      <c r="H450" s="716"/>
      <c r="I450" s="716"/>
      <c r="J450" s="716"/>
      <c r="K450" s="716"/>
      <c r="L450" s="577"/>
      <c r="M450" s="716"/>
      <c r="N450" s="856"/>
      <c r="O450" s="856"/>
      <c r="P450" s="126"/>
      <c r="Q450" s="857"/>
      <c r="S450" s="843"/>
      <c r="T450" s="843"/>
      <c r="U450" s="843"/>
      <c r="V450" s="577"/>
      <c r="Z450" s="716"/>
      <c r="AA450" s="719"/>
      <c r="AB450" s="716"/>
      <c r="AC450" s="716"/>
      <c r="AD450" s="577"/>
      <c r="AE450" s="577"/>
      <c r="AF450" s="577"/>
      <c r="AG450" s="843"/>
      <c r="AH450" s="841"/>
      <c r="AI450" s="843"/>
      <c r="AJ450" s="560"/>
    </row>
    <row r="451" spans="1:36" s="615" customFormat="1">
      <c r="A451" s="843"/>
      <c r="D451" s="716"/>
      <c r="E451" s="716"/>
      <c r="F451" s="716"/>
      <c r="G451" s="716"/>
      <c r="H451" s="716"/>
      <c r="I451" s="716"/>
      <c r="J451" s="716"/>
      <c r="K451" s="716"/>
      <c r="L451" s="577"/>
      <c r="M451" s="716"/>
      <c r="N451" s="856"/>
      <c r="O451" s="856"/>
      <c r="P451" s="126"/>
      <c r="Q451" s="857"/>
      <c r="S451" s="843"/>
      <c r="T451" s="843"/>
      <c r="U451" s="843"/>
      <c r="V451" s="577"/>
      <c r="Z451" s="716"/>
      <c r="AA451" s="719"/>
      <c r="AB451" s="716"/>
      <c r="AC451" s="716"/>
      <c r="AD451" s="577"/>
      <c r="AE451" s="577"/>
      <c r="AF451" s="577"/>
      <c r="AG451" s="843"/>
      <c r="AH451" s="841"/>
      <c r="AI451" s="843"/>
      <c r="AJ451" s="560"/>
    </row>
    <row r="452" spans="1:36" s="615" customFormat="1">
      <c r="A452" s="843"/>
      <c r="D452" s="716"/>
      <c r="E452" s="716"/>
      <c r="F452" s="716"/>
      <c r="G452" s="716"/>
      <c r="H452" s="716"/>
      <c r="I452" s="716"/>
      <c r="J452" s="716"/>
      <c r="K452" s="716"/>
      <c r="L452" s="577"/>
      <c r="M452" s="716"/>
      <c r="N452" s="856"/>
      <c r="O452" s="856"/>
      <c r="P452" s="126"/>
      <c r="Q452" s="857"/>
      <c r="S452" s="843"/>
      <c r="T452" s="843"/>
      <c r="U452" s="843"/>
      <c r="V452" s="577"/>
      <c r="Z452" s="716"/>
      <c r="AA452" s="719"/>
      <c r="AB452" s="716"/>
      <c r="AC452" s="716"/>
      <c r="AD452" s="577"/>
      <c r="AE452" s="577"/>
      <c r="AF452" s="577"/>
      <c r="AG452" s="843"/>
      <c r="AH452" s="841"/>
      <c r="AI452" s="843"/>
      <c r="AJ452" s="560"/>
    </row>
    <row r="453" spans="1:36" s="615" customFormat="1">
      <c r="A453" s="843"/>
      <c r="D453" s="716"/>
      <c r="E453" s="716"/>
      <c r="F453" s="716"/>
      <c r="G453" s="716"/>
      <c r="H453" s="716"/>
      <c r="I453" s="716"/>
      <c r="J453" s="716"/>
      <c r="K453" s="716"/>
      <c r="L453" s="577"/>
      <c r="M453" s="716"/>
      <c r="N453" s="856"/>
      <c r="O453" s="856"/>
      <c r="P453" s="126"/>
      <c r="Q453" s="857"/>
      <c r="S453" s="843"/>
      <c r="T453" s="843"/>
      <c r="U453" s="843"/>
      <c r="V453" s="577"/>
      <c r="Z453" s="716"/>
      <c r="AA453" s="719"/>
      <c r="AB453" s="716"/>
      <c r="AC453" s="716"/>
      <c r="AD453" s="577"/>
      <c r="AE453" s="577"/>
      <c r="AF453" s="577"/>
      <c r="AG453" s="843"/>
      <c r="AH453" s="841"/>
      <c r="AI453" s="843"/>
      <c r="AJ453" s="560"/>
    </row>
    <row r="454" spans="1:36" s="615" customFormat="1">
      <c r="A454" s="843"/>
      <c r="D454" s="716"/>
      <c r="E454" s="716"/>
      <c r="F454" s="716"/>
      <c r="G454" s="716"/>
      <c r="H454" s="716"/>
      <c r="I454" s="716"/>
      <c r="J454" s="716"/>
      <c r="K454" s="716"/>
      <c r="L454" s="577"/>
      <c r="M454" s="716"/>
      <c r="N454" s="856"/>
      <c r="O454" s="856"/>
      <c r="P454" s="126"/>
      <c r="Q454" s="857"/>
      <c r="S454" s="843"/>
      <c r="T454" s="843"/>
      <c r="U454" s="843"/>
      <c r="V454" s="577"/>
      <c r="Z454" s="716"/>
      <c r="AA454" s="719"/>
      <c r="AB454" s="716"/>
      <c r="AC454" s="716"/>
      <c r="AD454" s="577"/>
      <c r="AE454" s="577"/>
      <c r="AF454" s="577"/>
      <c r="AG454" s="843"/>
      <c r="AH454" s="841"/>
      <c r="AI454" s="843"/>
      <c r="AJ454" s="560"/>
    </row>
    <row r="455" spans="1:36" s="615" customFormat="1">
      <c r="A455" s="843"/>
      <c r="D455" s="716"/>
      <c r="E455" s="716"/>
      <c r="F455" s="716"/>
      <c r="G455" s="716"/>
      <c r="H455" s="716"/>
      <c r="I455" s="716"/>
      <c r="J455" s="716"/>
      <c r="K455" s="716"/>
      <c r="L455" s="577"/>
      <c r="M455" s="716"/>
      <c r="N455" s="856"/>
      <c r="O455" s="856"/>
      <c r="P455" s="126"/>
      <c r="Q455" s="857"/>
      <c r="S455" s="843"/>
      <c r="T455" s="843"/>
      <c r="U455" s="843"/>
      <c r="V455" s="577"/>
      <c r="Z455" s="716"/>
      <c r="AA455" s="719"/>
      <c r="AB455" s="716"/>
      <c r="AC455" s="716"/>
      <c r="AD455" s="577"/>
      <c r="AE455" s="577"/>
      <c r="AF455" s="577"/>
      <c r="AG455" s="843"/>
      <c r="AH455" s="841"/>
      <c r="AI455" s="843"/>
      <c r="AJ455" s="560"/>
    </row>
    <row r="456" spans="1:36" s="615" customFormat="1">
      <c r="A456" s="843"/>
      <c r="D456" s="716"/>
      <c r="E456" s="716"/>
      <c r="F456" s="716"/>
      <c r="G456" s="716"/>
      <c r="H456" s="716"/>
      <c r="I456" s="716"/>
      <c r="J456" s="716"/>
      <c r="K456" s="716"/>
      <c r="L456" s="577"/>
      <c r="M456" s="716"/>
      <c r="N456" s="856"/>
      <c r="O456" s="856"/>
      <c r="P456" s="126"/>
      <c r="Q456" s="857"/>
      <c r="S456" s="843"/>
      <c r="T456" s="843"/>
      <c r="U456" s="843"/>
      <c r="V456" s="577"/>
      <c r="Z456" s="716"/>
      <c r="AA456" s="719"/>
      <c r="AB456" s="716"/>
      <c r="AC456" s="716"/>
      <c r="AD456" s="577"/>
      <c r="AE456" s="577"/>
      <c r="AF456" s="577"/>
      <c r="AG456" s="843"/>
      <c r="AH456" s="841"/>
      <c r="AI456" s="843"/>
      <c r="AJ456" s="560"/>
    </row>
    <row r="457" spans="1:36" s="615" customFormat="1">
      <c r="A457" s="843"/>
      <c r="D457" s="716"/>
      <c r="E457" s="716"/>
      <c r="F457" s="716"/>
      <c r="G457" s="716"/>
      <c r="H457" s="716"/>
      <c r="I457" s="716"/>
      <c r="J457" s="716"/>
      <c r="K457" s="716"/>
      <c r="L457" s="577"/>
      <c r="M457" s="716"/>
      <c r="N457" s="856"/>
      <c r="O457" s="856"/>
      <c r="P457" s="126"/>
      <c r="Q457" s="857"/>
      <c r="S457" s="843"/>
      <c r="T457" s="843"/>
      <c r="U457" s="843"/>
      <c r="V457" s="577"/>
      <c r="Z457" s="716"/>
      <c r="AA457" s="719"/>
      <c r="AB457" s="716"/>
      <c r="AC457" s="716"/>
      <c r="AD457" s="577"/>
      <c r="AE457" s="577"/>
      <c r="AF457" s="577"/>
      <c r="AG457" s="843"/>
      <c r="AH457" s="841"/>
      <c r="AI457" s="843"/>
      <c r="AJ457" s="560"/>
    </row>
    <row r="458" spans="1:36" s="615" customFormat="1">
      <c r="A458" s="843"/>
      <c r="D458" s="716"/>
      <c r="E458" s="716"/>
      <c r="F458" s="716"/>
      <c r="G458" s="716"/>
      <c r="H458" s="716"/>
      <c r="I458" s="716"/>
      <c r="J458" s="716"/>
      <c r="K458" s="716"/>
      <c r="L458" s="577"/>
      <c r="M458" s="716"/>
      <c r="N458" s="856"/>
      <c r="O458" s="856"/>
      <c r="P458" s="126"/>
      <c r="Q458" s="857"/>
      <c r="S458" s="843"/>
      <c r="T458" s="843"/>
      <c r="U458" s="843"/>
      <c r="V458" s="577"/>
      <c r="Z458" s="716"/>
      <c r="AA458" s="719"/>
      <c r="AB458" s="716"/>
      <c r="AC458" s="716"/>
      <c r="AD458" s="577"/>
      <c r="AE458" s="577"/>
      <c r="AF458" s="577"/>
      <c r="AG458" s="843"/>
      <c r="AH458" s="841"/>
      <c r="AI458" s="843"/>
      <c r="AJ458" s="560"/>
    </row>
    <row r="459" spans="1:36" s="615" customFormat="1">
      <c r="A459" s="843"/>
      <c r="D459" s="716"/>
      <c r="E459" s="716"/>
      <c r="F459" s="716"/>
      <c r="G459" s="716"/>
      <c r="H459" s="716"/>
      <c r="I459" s="716"/>
      <c r="J459" s="716"/>
      <c r="K459" s="716"/>
      <c r="L459" s="577"/>
      <c r="M459" s="716"/>
      <c r="N459" s="856"/>
      <c r="O459" s="856"/>
      <c r="P459" s="126"/>
      <c r="Q459" s="857"/>
      <c r="S459" s="843"/>
      <c r="T459" s="843"/>
      <c r="U459" s="843"/>
      <c r="V459" s="577"/>
      <c r="Z459" s="716"/>
      <c r="AA459" s="719"/>
      <c r="AB459" s="716"/>
      <c r="AC459" s="716"/>
      <c r="AD459" s="577"/>
      <c r="AE459" s="577"/>
      <c r="AF459" s="577"/>
      <c r="AG459" s="843"/>
      <c r="AH459" s="841"/>
      <c r="AI459" s="843"/>
      <c r="AJ459" s="560"/>
    </row>
    <row r="460" spans="1:36" s="615" customFormat="1">
      <c r="A460" s="843"/>
      <c r="D460" s="716"/>
      <c r="E460" s="716"/>
      <c r="F460" s="716"/>
      <c r="G460" s="716"/>
      <c r="H460" s="716"/>
      <c r="I460" s="716"/>
      <c r="J460" s="716"/>
      <c r="K460" s="716"/>
      <c r="L460" s="577"/>
      <c r="M460" s="716"/>
      <c r="N460" s="856"/>
      <c r="O460" s="856"/>
      <c r="P460" s="126"/>
      <c r="Q460" s="857"/>
      <c r="S460" s="843"/>
      <c r="T460" s="843"/>
      <c r="U460" s="843"/>
      <c r="V460" s="577"/>
      <c r="Z460" s="716"/>
      <c r="AA460" s="719"/>
      <c r="AB460" s="716"/>
      <c r="AC460" s="716"/>
      <c r="AD460" s="577"/>
      <c r="AE460" s="577"/>
      <c r="AF460" s="577"/>
      <c r="AG460" s="843"/>
      <c r="AH460" s="841"/>
      <c r="AI460" s="843"/>
      <c r="AJ460" s="560"/>
    </row>
    <row r="461" spans="1:36" s="615" customFormat="1">
      <c r="A461" s="843"/>
      <c r="D461" s="716"/>
      <c r="E461" s="716"/>
      <c r="F461" s="716"/>
      <c r="G461" s="716"/>
      <c r="H461" s="716"/>
      <c r="I461" s="716"/>
      <c r="J461" s="716"/>
      <c r="K461" s="716"/>
      <c r="L461" s="577"/>
      <c r="M461" s="716"/>
      <c r="N461" s="856"/>
      <c r="O461" s="856"/>
      <c r="P461" s="126"/>
      <c r="Q461" s="857"/>
      <c r="S461" s="843"/>
      <c r="T461" s="843"/>
      <c r="U461" s="843"/>
      <c r="V461" s="577"/>
      <c r="Z461" s="716"/>
      <c r="AA461" s="719"/>
      <c r="AB461" s="716"/>
      <c r="AC461" s="716"/>
      <c r="AD461" s="577"/>
      <c r="AE461" s="577"/>
      <c r="AF461" s="577"/>
      <c r="AG461" s="843"/>
      <c r="AH461" s="841"/>
      <c r="AI461" s="843"/>
      <c r="AJ461" s="560"/>
    </row>
    <row r="462" spans="1:36" s="615" customFormat="1">
      <c r="A462" s="843"/>
      <c r="D462" s="716"/>
      <c r="E462" s="716"/>
      <c r="F462" s="716"/>
      <c r="G462" s="716"/>
      <c r="H462" s="716"/>
      <c r="I462" s="716"/>
      <c r="J462" s="716"/>
      <c r="K462" s="716"/>
      <c r="L462" s="577"/>
      <c r="M462" s="716"/>
      <c r="N462" s="856"/>
      <c r="O462" s="856"/>
      <c r="P462" s="126"/>
      <c r="Q462" s="857"/>
      <c r="S462" s="843"/>
      <c r="T462" s="843"/>
      <c r="U462" s="843"/>
      <c r="V462" s="577"/>
      <c r="Z462" s="716"/>
      <c r="AA462" s="719"/>
      <c r="AB462" s="716"/>
      <c r="AC462" s="716"/>
      <c r="AD462" s="577"/>
      <c r="AE462" s="577"/>
      <c r="AF462" s="577"/>
      <c r="AG462" s="843"/>
      <c r="AH462" s="841"/>
      <c r="AI462" s="843"/>
      <c r="AJ462" s="560"/>
    </row>
    <row r="463" spans="1:36" s="615" customFormat="1">
      <c r="A463" s="843"/>
      <c r="D463" s="716"/>
      <c r="E463" s="716"/>
      <c r="F463" s="716"/>
      <c r="G463" s="716"/>
      <c r="H463" s="716"/>
      <c r="I463" s="716"/>
      <c r="J463" s="716"/>
      <c r="K463" s="716"/>
      <c r="L463" s="577"/>
      <c r="M463" s="716"/>
      <c r="N463" s="856"/>
      <c r="O463" s="856"/>
      <c r="P463" s="126"/>
      <c r="Q463" s="857"/>
      <c r="S463" s="843"/>
      <c r="T463" s="843"/>
      <c r="U463" s="843"/>
      <c r="V463" s="577"/>
      <c r="Z463" s="716"/>
      <c r="AA463" s="719"/>
      <c r="AB463" s="716"/>
      <c r="AC463" s="716"/>
      <c r="AD463" s="577"/>
      <c r="AE463" s="577"/>
      <c r="AF463" s="577"/>
      <c r="AG463" s="843"/>
      <c r="AH463" s="841"/>
      <c r="AI463" s="843"/>
      <c r="AJ463" s="560"/>
    </row>
    <row r="464" spans="1:36" s="615" customFormat="1">
      <c r="A464" s="843"/>
      <c r="D464" s="716"/>
      <c r="E464" s="716"/>
      <c r="F464" s="716"/>
      <c r="G464" s="716"/>
      <c r="H464" s="716"/>
      <c r="I464" s="716"/>
      <c r="J464" s="716"/>
      <c r="K464" s="716"/>
      <c r="L464" s="577"/>
      <c r="M464" s="716"/>
      <c r="N464" s="856"/>
      <c r="O464" s="856"/>
      <c r="P464" s="126"/>
      <c r="Q464" s="857"/>
      <c r="S464" s="843"/>
      <c r="T464" s="843"/>
      <c r="U464" s="843"/>
      <c r="V464" s="577"/>
      <c r="Z464" s="716"/>
      <c r="AA464" s="719"/>
      <c r="AB464" s="716"/>
      <c r="AC464" s="716"/>
      <c r="AD464" s="577"/>
      <c r="AE464" s="577"/>
      <c r="AF464" s="577"/>
      <c r="AG464" s="843"/>
      <c r="AH464" s="841"/>
      <c r="AI464" s="843"/>
      <c r="AJ464" s="560"/>
    </row>
    <row r="465" spans="1:36" s="615" customFormat="1">
      <c r="A465" s="843"/>
      <c r="D465" s="716"/>
      <c r="E465" s="716"/>
      <c r="F465" s="716"/>
      <c r="G465" s="716"/>
      <c r="H465" s="716"/>
      <c r="I465" s="716"/>
      <c r="J465" s="716"/>
      <c r="K465" s="716"/>
      <c r="L465" s="577"/>
      <c r="M465" s="716"/>
      <c r="N465" s="856"/>
      <c r="O465" s="856"/>
      <c r="P465" s="126"/>
      <c r="Q465" s="857"/>
      <c r="S465" s="843"/>
      <c r="T465" s="843"/>
      <c r="U465" s="843"/>
      <c r="V465" s="577"/>
      <c r="Z465" s="716"/>
      <c r="AA465" s="719"/>
      <c r="AB465" s="716"/>
      <c r="AC465" s="716"/>
      <c r="AD465" s="577"/>
      <c r="AE465" s="577"/>
      <c r="AF465" s="577"/>
      <c r="AG465" s="843"/>
      <c r="AH465" s="841"/>
      <c r="AI465" s="843"/>
      <c r="AJ465" s="560"/>
    </row>
    <row r="466" spans="1:36" s="615" customFormat="1">
      <c r="A466" s="843"/>
      <c r="D466" s="716"/>
      <c r="E466" s="716"/>
      <c r="F466" s="716"/>
      <c r="G466" s="716"/>
      <c r="H466" s="716"/>
      <c r="I466" s="716"/>
      <c r="J466" s="716"/>
      <c r="K466" s="716"/>
      <c r="L466" s="577"/>
      <c r="M466" s="716"/>
      <c r="N466" s="856"/>
      <c r="O466" s="856"/>
      <c r="P466" s="126"/>
      <c r="Q466" s="857"/>
      <c r="S466" s="843"/>
      <c r="T466" s="843"/>
      <c r="U466" s="843"/>
      <c r="V466" s="577"/>
      <c r="Z466" s="716"/>
      <c r="AA466" s="719"/>
      <c r="AB466" s="716"/>
      <c r="AC466" s="716"/>
      <c r="AD466" s="577"/>
      <c r="AE466" s="577"/>
      <c r="AF466" s="577"/>
      <c r="AG466" s="843"/>
      <c r="AH466" s="841"/>
      <c r="AI466" s="843"/>
      <c r="AJ466" s="560"/>
    </row>
    <row r="467" spans="1:36" s="615" customFormat="1">
      <c r="A467" s="843"/>
      <c r="D467" s="716"/>
      <c r="E467" s="716"/>
      <c r="F467" s="716"/>
      <c r="G467" s="716"/>
      <c r="H467" s="716"/>
      <c r="I467" s="716"/>
      <c r="J467" s="716"/>
      <c r="K467" s="716"/>
      <c r="L467" s="577"/>
      <c r="M467" s="716"/>
      <c r="N467" s="856"/>
      <c r="O467" s="856"/>
      <c r="P467" s="126"/>
      <c r="Q467" s="857"/>
      <c r="S467" s="843"/>
      <c r="T467" s="843"/>
      <c r="U467" s="843"/>
      <c r="V467" s="577"/>
      <c r="Z467" s="716"/>
      <c r="AA467" s="719"/>
      <c r="AB467" s="716"/>
      <c r="AC467" s="716"/>
      <c r="AD467" s="577"/>
      <c r="AE467" s="577"/>
      <c r="AF467" s="577"/>
      <c r="AG467" s="843"/>
      <c r="AH467" s="841"/>
      <c r="AI467" s="843"/>
      <c r="AJ467" s="560"/>
    </row>
    <row r="468" spans="1:36" s="615" customFormat="1">
      <c r="A468" s="843"/>
      <c r="D468" s="716"/>
      <c r="E468" s="716"/>
      <c r="F468" s="716"/>
      <c r="G468" s="716"/>
      <c r="H468" s="716"/>
      <c r="I468" s="716"/>
      <c r="J468" s="716"/>
      <c r="K468" s="716"/>
      <c r="L468" s="577"/>
      <c r="M468" s="716"/>
      <c r="N468" s="856"/>
      <c r="O468" s="856"/>
      <c r="P468" s="126"/>
      <c r="Q468" s="857"/>
      <c r="S468" s="843"/>
      <c r="T468" s="843"/>
      <c r="U468" s="843"/>
      <c r="V468" s="577"/>
      <c r="Z468" s="716"/>
      <c r="AA468" s="719"/>
      <c r="AB468" s="716"/>
      <c r="AC468" s="716"/>
      <c r="AD468" s="577"/>
      <c r="AE468" s="577"/>
      <c r="AF468" s="577"/>
      <c r="AG468" s="843"/>
      <c r="AH468" s="841"/>
      <c r="AI468" s="843"/>
      <c r="AJ468" s="560"/>
    </row>
    <row r="469" spans="1:36" s="615" customFormat="1">
      <c r="A469" s="843"/>
      <c r="D469" s="716"/>
      <c r="E469" s="716"/>
      <c r="F469" s="716"/>
      <c r="G469" s="716"/>
      <c r="H469" s="716"/>
      <c r="I469" s="716"/>
      <c r="J469" s="716"/>
      <c r="K469" s="716"/>
      <c r="L469" s="577"/>
      <c r="M469" s="716"/>
      <c r="N469" s="856"/>
      <c r="O469" s="856"/>
      <c r="P469" s="126"/>
      <c r="Q469" s="857"/>
      <c r="S469" s="843"/>
      <c r="T469" s="843"/>
      <c r="U469" s="843"/>
      <c r="V469" s="577"/>
      <c r="Z469" s="716"/>
      <c r="AA469" s="719"/>
      <c r="AB469" s="716"/>
      <c r="AC469" s="716"/>
      <c r="AD469" s="577"/>
      <c r="AE469" s="577"/>
      <c r="AF469" s="577"/>
      <c r="AG469" s="843"/>
      <c r="AH469" s="841"/>
      <c r="AI469" s="843"/>
      <c r="AJ469" s="560"/>
    </row>
    <row r="470" spans="1:36" s="615" customFormat="1">
      <c r="A470" s="843"/>
      <c r="D470" s="716"/>
      <c r="E470" s="716"/>
      <c r="F470" s="716"/>
      <c r="G470" s="716"/>
      <c r="H470" s="716"/>
      <c r="I470" s="716"/>
      <c r="J470" s="716"/>
      <c r="K470" s="716"/>
      <c r="L470" s="577"/>
      <c r="M470" s="716"/>
      <c r="N470" s="856"/>
      <c r="O470" s="856"/>
      <c r="P470" s="126"/>
      <c r="Q470" s="857"/>
      <c r="S470" s="843"/>
      <c r="T470" s="843"/>
      <c r="U470" s="843"/>
      <c r="V470" s="577"/>
      <c r="Z470" s="716"/>
      <c r="AA470" s="719"/>
      <c r="AB470" s="716"/>
      <c r="AC470" s="716"/>
      <c r="AD470" s="577"/>
      <c r="AE470" s="577"/>
      <c r="AF470" s="577"/>
      <c r="AG470" s="843"/>
      <c r="AH470" s="841"/>
      <c r="AI470" s="843"/>
      <c r="AJ470" s="560"/>
    </row>
    <row r="471" spans="1:36" s="615" customFormat="1">
      <c r="A471" s="843"/>
      <c r="D471" s="716"/>
      <c r="E471" s="716"/>
      <c r="F471" s="716"/>
      <c r="G471" s="716"/>
      <c r="H471" s="716"/>
      <c r="I471" s="716"/>
      <c r="J471" s="716"/>
      <c r="K471" s="716"/>
      <c r="L471" s="577"/>
      <c r="M471" s="716"/>
      <c r="N471" s="856"/>
      <c r="O471" s="856"/>
      <c r="P471" s="126"/>
      <c r="Q471" s="857"/>
      <c r="S471" s="843"/>
      <c r="T471" s="843"/>
      <c r="U471" s="843"/>
      <c r="V471" s="577"/>
      <c r="Z471" s="716"/>
      <c r="AA471" s="719"/>
      <c r="AB471" s="716"/>
      <c r="AC471" s="716"/>
      <c r="AD471" s="577"/>
      <c r="AE471" s="577"/>
      <c r="AF471" s="577"/>
      <c r="AG471" s="843"/>
      <c r="AH471" s="841"/>
      <c r="AI471" s="843"/>
      <c r="AJ471" s="560"/>
    </row>
    <row r="472" spans="1:36" s="615" customFormat="1">
      <c r="A472" s="843"/>
      <c r="D472" s="716"/>
      <c r="E472" s="716"/>
      <c r="F472" s="716"/>
      <c r="G472" s="716"/>
      <c r="H472" s="716"/>
      <c r="I472" s="716"/>
      <c r="J472" s="716"/>
      <c r="K472" s="716"/>
      <c r="L472" s="577"/>
      <c r="M472" s="716"/>
      <c r="N472" s="856"/>
      <c r="O472" s="856"/>
      <c r="P472" s="126"/>
      <c r="Q472" s="857"/>
      <c r="S472" s="843"/>
      <c r="T472" s="843"/>
      <c r="U472" s="843"/>
      <c r="V472" s="577"/>
      <c r="Z472" s="716"/>
      <c r="AA472" s="719"/>
      <c r="AB472" s="716"/>
      <c r="AC472" s="716"/>
      <c r="AD472" s="577"/>
      <c r="AE472" s="577"/>
      <c r="AF472" s="577"/>
      <c r="AG472" s="843"/>
      <c r="AH472" s="841"/>
      <c r="AI472" s="843"/>
      <c r="AJ472" s="560"/>
    </row>
    <row r="473" spans="1:36" s="615" customFormat="1">
      <c r="A473" s="843"/>
      <c r="D473" s="716"/>
      <c r="E473" s="716"/>
      <c r="F473" s="716"/>
      <c r="G473" s="716"/>
      <c r="H473" s="716"/>
      <c r="I473" s="716"/>
      <c r="J473" s="716"/>
      <c r="K473" s="716"/>
      <c r="L473" s="577"/>
      <c r="M473" s="716"/>
      <c r="N473" s="856"/>
      <c r="O473" s="856"/>
      <c r="P473" s="126"/>
      <c r="Q473" s="857"/>
      <c r="S473" s="843"/>
      <c r="T473" s="843"/>
      <c r="U473" s="843"/>
      <c r="V473" s="577"/>
      <c r="Z473" s="716"/>
      <c r="AA473" s="719"/>
      <c r="AB473" s="716"/>
      <c r="AC473" s="716"/>
      <c r="AD473" s="577"/>
      <c r="AE473" s="577"/>
      <c r="AF473" s="577"/>
      <c r="AG473" s="843"/>
      <c r="AH473" s="841"/>
      <c r="AI473" s="843"/>
      <c r="AJ473" s="560"/>
    </row>
    <row r="474" spans="1:36" s="615" customFormat="1">
      <c r="A474" s="843"/>
      <c r="D474" s="716"/>
      <c r="E474" s="716"/>
      <c r="F474" s="716"/>
      <c r="G474" s="716"/>
      <c r="H474" s="716"/>
      <c r="I474" s="716"/>
      <c r="J474" s="716"/>
      <c r="K474" s="716"/>
      <c r="L474" s="577"/>
      <c r="M474" s="716"/>
      <c r="N474" s="856"/>
      <c r="O474" s="856"/>
      <c r="P474" s="126"/>
      <c r="Q474" s="857"/>
      <c r="S474" s="843"/>
      <c r="T474" s="843"/>
      <c r="U474" s="843"/>
      <c r="V474" s="577"/>
      <c r="Z474" s="716"/>
      <c r="AA474" s="719"/>
      <c r="AB474" s="716"/>
      <c r="AC474" s="716"/>
      <c r="AD474" s="577"/>
      <c r="AE474" s="577"/>
      <c r="AF474" s="577"/>
      <c r="AG474" s="843"/>
      <c r="AH474" s="841"/>
      <c r="AI474" s="843"/>
      <c r="AJ474" s="560"/>
    </row>
    <row r="475" spans="1:36" s="615" customFormat="1">
      <c r="A475" s="843"/>
      <c r="D475" s="716"/>
      <c r="E475" s="716"/>
      <c r="F475" s="716"/>
      <c r="G475" s="716"/>
      <c r="H475" s="716"/>
      <c r="I475" s="716"/>
      <c r="J475" s="716"/>
      <c r="K475" s="716"/>
      <c r="L475" s="577"/>
      <c r="M475" s="716"/>
      <c r="N475" s="856"/>
      <c r="O475" s="856"/>
      <c r="P475" s="126"/>
      <c r="Q475" s="857"/>
      <c r="S475" s="843"/>
      <c r="T475" s="843"/>
      <c r="U475" s="843"/>
      <c r="V475" s="577"/>
      <c r="Z475" s="716"/>
      <c r="AA475" s="719"/>
      <c r="AB475" s="716"/>
      <c r="AC475" s="716"/>
      <c r="AD475" s="577"/>
      <c r="AE475" s="577"/>
      <c r="AF475" s="577"/>
      <c r="AG475" s="843"/>
      <c r="AH475" s="841"/>
      <c r="AI475" s="843"/>
      <c r="AJ475" s="560"/>
    </row>
    <row r="476" spans="1:36" s="615" customFormat="1">
      <c r="A476" s="843"/>
      <c r="D476" s="716"/>
      <c r="E476" s="716"/>
      <c r="F476" s="716"/>
      <c r="G476" s="716"/>
      <c r="H476" s="716"/>
      <c r="I476" s="716"/>
      <c r="J476" s="716"/>
      <c r="K476" s="716"/>
      <c r="L476" s="577"/>
      <c r="M476" s="716"/>
      <c r="N476" s="856"/>
      <c r="O476" s="856"/>
      <c r="P476" s="126"/>
      <c r="Q476" s="857"/>
      <c r="S476" s="843"/>
      <c r="T476" s="843"/>
      <c r="U476" s="843"/>
      <c r="V476" s="577"/>
      <c r="Z476" s="716"/>
      <c r="AA476" s="719"/>
      <c r="AB476" s="716"/>
      <c r="AC476" s="716"/>
      <c r="AD476" s="577"/>
      <c r="AE476" s="577"/>
      <c r="AF476" s="577"/>
      <c r="AG476" s="843"/>
      <c r="AH476" s="827"/>
      <c r="AI476" s="843"/>
      <c r="AJ476" s="560"/>
    </row>
    <row r="477" spans="1:36" s="615" customFormat="1">
      <c r="A477" s="843"/>
      <c r="D477" s="716"/>
      <c r="E477" s="716"/>
      <c r="F477" s="716"/>
      <c r="G477" s="716"/>
      <c r="H477" s="716"/>
      <c r="I477" s="716"/>
      <c r="J477" s="716"/>
      <c r="K477" s="716"/>
      <c r="L477" s="577"/>
      <c r="M477" s="716"/>
      <c r="N477" s="856"/>
      <c r="O477" s="856"/>
      <c r="P477" s="126"/>
      <c r="Q477" s="857"/>
      <c r="S477" s="843"/>
      <c r="T477" s="843"/>
      <c r="U477" s="843"/>
      <c r="V477" s="577"/>
      <c r="Z477" s="716"/>
      <c r="AA477" s="719"/>
      <c r="AB477" s="716"/>
      <c r="AC477" s="716"/>
      <c r="AD477" s="577"/>
      <c r="AE477" s="577"/>
      <c r="AF477" s="577"/>
      <c r="AG477" s="843"/>
      <c r="AH477" s="827"/>
      <c r="AI477" s="843"/>
      <c r="AJ477" s="560"/>
    </row>
    <row r="478" spans="1:36" s="615" customFormat="1">
      <c r="A478" s="843"/>
      <c r="D478" s="716"/>
      <c r="E478" s="716"/>
      <c r="F478" s="716"/>
      <c r="G478" s="716"/>
      <c r="H478" s="716"/>
      <c r="I478" s="716"/>
      <c r="J478" s="716"/>
      <c r="K478" s="716"/>
      <c r="L478" s="577"/>
      <c r="M478" s="716"/>
      <c r="N478" s="856"/>
      <c r="O478" s="856"/>
      <c r="P478" s="126"/>
      <c r="Q478" s="857"/>
      <c r="S478" s="843"/>
      <c r="T478" s="843"/>
      <c r="U478" s="843"/>
      <c r="V478" s="577"/>
      <c r="Z478" s="716"/>
      <c r="AA478" s="719"/>
      <c r="AB478" s="716"/>
      <c r="AC478" s="716"/>
      <c r="AD478" s="577"/>
      <c r="AE478" s="577"/>
      <c r="AF478" s="577"/>
      <c r="AG478" s="843"/>
      <c r="AH478" s="827"/>
      <c r="AI478" s="843"/>
      <c r="AJ478" s="560"/>
    </row>
    <row r="479" spans="1:36" s="615" customFormat="1">
      <c r="A479" s="843"/>
      <c r="D479" s="716"/>
      <c r="E479" s="716"/>
      <c r="F479" s="716"/>
      <c r="G479" s="716"/>
      <c r="H479" s="716"/>
      <c r="I479" s="716"/>
      <c r="J479" s="716"/>
      <c r="K479" s="716"/>
      <c r="L479" s="577"/>
      <c r="M479" s="716"/>
      <c r="N479" s="856"/>
      <c r="O479" s="856"/>
      <c r="P479" s="126"/>
      <c r="Q479" s="857"/>
      <c r="S479" s="843"/>
      <c r="T479" s="843"/>
      <c r="U479" s="843"/>
      <c r="V479" s="577"/>
      <c r="Z479" s="716"/>
      <c r="AA479" s="719"/>
      <c r="AB479" s="716"/>
      <c r="AC479" s="716"/>
      <c r="AD479" s="577"/>
      <c r="AE479" s="577"/>
      <c r="AF479" s="577"/>
      <c r="AG479" s="843"/>
      <c r="AH479" s="827"/>
      <c r="AI479" s="843"/>
      <c r="AJ479" s="560"/>
    </row>
    <row r="480" spans="1:36" s="615" customFormat="1">
      <c r="A480" s="843"/>
      <c r="B480" s="561"/>
      <c r="C480" s="561"/>
      <c r="D480" s="752"/>
      <c r="E480" s="752"/>
      <c r="F480" s="752"/>
      <c r="G480" s="752"/>
      <c r="H480" s="752"/>
      <c r="I480" s="752"/>
      <c r="J480" s="752"/>
      <c r="K480" s="752"/>
      <c r="L480" s="754"/>
      <c r="M480" s="752"/>
      <c r="N480" s="823"/>
      <c r="O480" s="823"/>
      <c r="P480" s="824"/>
      <c r="Q480" s="825"/>
      <c r="R480" s="561"/>
      <c r="S480" s="826"/>
      <c r="T480" s="826"/>
      <c r="U480" s="826"/>
      <c r="V480" s="577"/>
      <c r="Z480" s="716"/>
      <c r="AA480" s="719"/>
      <c r="AB480" s="716"/>
      <c r="AC480" s="716"/>
      <c r="AD480" s="577"/>
      <c r="AE480" s="577"/>
      <c r="AF480" s="577"/>
      <c r="AG480" s="843"/>
      <c r="AH480" s="827"/>
      <c r="AI480" s="843"/>
      <c r="AJ480" s="560"/>
    </row>
  </sheetData>
  <mergeCells count="135">
    <mergeCell ref="A91:A93"/>
    <mergeCell ref="V91:V93"/>
    <mergeCell ref="A20:A22"/>
    <mergeCell ref="C20:C22"/>
    <mergeCell ref="A88:A90"/>
    <mergeCell ref="A77:A87"/>
    <mergeCell ref="A1:AI1"/>
    <mergeCell ref="N70:N71"/>
    <mergeCell ref="P70:P71"/>
    <mergeCell ref="Q70:Q71"/>
    <mergeCell ref="R70:R71"/>
    <mergeCell ref="S70:S71"/>
    <mergeCell ref="T70:T71"/>
    <mergeCell ref="U70:U71"/>
    <mergeCell ref="J70:J71"/>
    <mergeCell ref="M70:M71"/>
    <mergeCell ref="A70:A76"/>
    <mergeCell ref="AG25:AG54"/>
    <mergeCell ref="AI25:AI54"/>
    <mergeCell ref="D25:D27"/>
    <mergeCell ref="E25:E27"/>
    <mergeCell ref="B58:B59"/>
    <mergeCell ref="C58:C59"/>
    <mergeCell ref="F25:F27"/>
    <mergeCell ref="AG14:AG17"/>
    <mergeCell ref="AI14:AI17"/>
    <mergeCell ref="A14:A19"/>
    <mergeCell ref="V14:V19"/>
    <mergeCell ref="AJ2:AJ3"/>
    <mergeCell ref="AJ6:AJ10"/>
    <mergeCell ref="A2:A3"/>
    <mergeCell ref="B2:B3"/>
    <mergeCell ref="M2:V2"/>
    <mergeCell ref="W2:AG2"/>
    <mergeCell ref="AI2:AI3"/>
    <mergeCell ref="D2:L2"/>
    <mergeCell ref="C2:C3"/>
    <mergeCell ref="AG6:AG10"/>
    <mergeCell ref="B8:B9"/>
    <mergeCell ref="AI6:AI10"/>
    <mergeCell ref="D10:E10"/>
    <mergeCell ref="C6:C10"/>
    <mergeCell ref="D6:E6"/>
    <mergeCell ref="L6:L10"/>
    <mergeCell ref="B6:B7"/>
    <mergeCell ref="AJ14:AJ17"/>
    <mergeCell ref="L14:L17"/>
    <mergeCell ref="A5:A13"/>
    <mergeCell ref="L94:L96"/>
    <mergeCell ref="V94:V96"/>
    <mergeCell ref="AG94:AG96"/>
    <mergeCell ref="AG70:AG76"/>
    <mergeCell ref="V70:V76"/>
    <mergeCell ref="V77:V87"/>
    <mergeCell ref="F58:F59"/>
    <mergeCell ref="G58:G59"/>
    <mergeCell ref="H58:H59"/>
    <mergeCell ref="I58:I59"/>
    <mergeCell ref="J58:J59"/>
    <mergeCell ref="AG88:AG90"/>
    <mergeCell ref="AG77:AG87"/>
    <mergeCell ref="L77:L87"/>
    <mergeCell ref="L70:L76"/>
    <mergeCell ref="N58:N59"/>
    <mergeCell ref="V88:V90"/>
    <mergeCell ref="AG91:AG93"/>
    <mergeCell ref="AI20:AI22"/>
    <mergeCell ref="AJ20:AJ22"/>
    <mergeCell ref="AG20:AG22"/>
    <mergeCell ref="L20:L22"/>
    <mergeCell ref="L88:L90"/>
    <mergeCell ref="AI77:AI87"/>
    <mergeCell ref="AJ77:AJ87"/>
    <mergeCell ref="N20:U22"/>
    <mergeCell ref="V20:V22"/>
    <mergeCell ref="M20:M22"/>
    <mergeCell ref="V23:V24"/>
    <mergeCell ref="O70:O71"/>
    <mergeCell ref="A23:A24"/>
    <mergeCell ref="AI88:AI90"/>
    <mergeCell ref="AJ25:AJ54"/>
    <mergeCell ref="G25:G27"/>
    <mergeCell ref="L25:L54"/>
    <mergeCell ref="AG55:AG69"/>
    <mergeCell ref="AI55:AI69"/>
    <mergeCell ref="AJ55:AJ69"/>
    <mergeCell ref="AJ88:AJ90"/>
    <mergeCell ref="F72:H72"/>
    <mergeCell ref="AI70:AI76"/>
    <mergeCell ref="M58:M59"/>
    <mergeCell ref="AJ70:AJ76"/>
    <mergeCell ref="A55:A69"/>
    <mergeCell ref="L55:L69"/>
    <mergeCell ref="V55:V69"/>
    <mergeCell ref="B25:B27"/>
    <mergeCell ref="K25:K27"/>
    <mergeCell ref="J25:J27"/>
    <mergeCell ref="I25:I27"/>
    <mergeCell ref="H25:H27"/>
    <mergeCell ref="B28:B29"/>
    <mergeCell ref="E60:H60"/>
    <mergeCell ref="D58:D59"/>
    <mergeCell ref="E58:E59"/>
    <mergeCell ref="F34:H34"/>
    <mergeCell ref="K58:K59"/>
    <mergeCell ref="B39:B40"/>
    <mergeCell ref="B41:B42"/>
    <mergeCell ref="B67:B68"/>
    <mergeCell ref="B65:B66"/>
    <mergeCell ref="B15:B16"/>
    <mergeCell ref="B35:B36"/>
    <mergeCell ref="V5:V13"/>
    <mergeCell ref="AI91:AI93"/>
    <mergeCell ref="AI94:AI96"/>
    <mergeCell ref="B61:B62"/>
    <mergeCell ref="B63:B64"/>
    <mergeCell ref="M93:U93"/>
    <mergeCell ref="A94:A96"/>
    <mergeCell ref="D28:D29"/>
    <mergeCell ref="E28:E29"/>
    <mergeCell ref="F28:F29"/>
    <mergeCell ref="G28:G29"/>
    <mergeCell ref="H28:H29"/>
    <mergeCell ref="I28:I29"/>
    <mergeCell ref="J28:J29"/>
    <mergeCell ref="K28:K29"/>
    <mergeCell ref="B30:B31"/>
    <mergeCell ref="C93:K93"/>
    <mergeCell ref="D87:E87"/>
    <mergeCell ref="C70:C71"/>
    <mergeCell ref="B70:B71"/>
    <mergeCell ref="D70:D71"/>
    <mergeCell ref="D84:E84"/>
    <mergeCell ref="A25:A54"/>
    <mergeCell ref="V25:V54"/>
  </mergeCells>
  <printOptions horizontalCentered="1" verticalCentered="1"/>
  <pageMargins left="0.11811023622047245" right="0.15748031496062992" top="0.35433070866141736" bottom="0.42" header="0.23622047244094491" footer="0.23622047244094491"/>
  <pageSetup paperSize="9" scale="46" fitToHeight="2" orientation="landscape" r:id="rId1"/>
  <headerFooter>
    <oddFooter>Pagina &amp;P</oddFooter>
  </headerFooter>
  <rowBreaks count="1" manualBreakCount="1">
    <brk id="54" max="3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6"/>
  <sheetViews>
    <sheetView workbookViewId="0">
      <selection sqref="A1:XFD1048576"/>
    </sheetView>
  </sheetViews>
  <sheetFormatPr defaultRowHeight="15"/>
  <cols>
    <col min="1" max="1" width="18.42578125" style="15" customWidth="1"/>
    <col min="2" max="2" width="48" style="1" customWidth="1"/>
    <col min="3" max="3" width="10.7109375" style="1" customWidth="1"/>
    <col min="4" max="5" width="36" style="1" customWidth="1"/>
    <col min="6" max="6" width="12.42578125" style="25" customWidth="1"/>
    <col min="7" max="7" width="9.7109375" style="79" customWidth="1"/>
    <col min="8" max="8" width="8.42578125" style="25" customWidth="1"/>
    <col min="9" max="9" width="12.85546875" style="14" customWidth="1"/>
    <col min="10" max="10" width="11.28515625" style="14" customWidth="1"/>
    <col min="11" max="11" width="12.42578125" style="14" customWidth="1"/>
    <col min="12" max="12" width="13.42578125" style="15" customWidth="1"/>
  </cols>
  <sheetData>
    <row r="1" spans="1:12" ht="27" thickBot="1">
      <c r="A1" s="460"/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</row>
    <row r="2" spans="1:12" ht="21.75" thickBot="1">
      <c r="A2" s="1260"/>
      <c r="B2" s="1262"/>
      <c r="C2" s="1243"/>
      <c r="D2" s="1244"/>
      <c r="E2" s="1244"/>
      <c r="F2" s="1244"/>
      <c r="G2" s="1244"/>
      <c r="H2" s="1244"/>
      <c r="I2" s="1244"/>
      <c r="J2" s="1244"/>
      <c r="K2" s="1244"/>
      <c r="L2" s="1245"/>
    </row>
    <row r="3" spans="1:12" ht="15.75" thickBot="1">
      <c r="A3" s="1261"/>
      <c r="B3" s="1263"/>
      <c r="C3" s="2"/>
      <c r="D3" s="3"/>
      <c r="E3" s="3"/>
      <c r="F3" s="3"/>
      <c r="G3" s="78"/>
      <c r="H3" s="3"/>
      <c r="I3" s="3"/>
      <c r="J3" s="3"/>
      <c r="K3" s="90"/>
      <c r="L3" s="91"/>
    </row>
    <row r="4" spans="1:12" ht="15.75" customHeight="1" thickTop="1">
      <c r="A4" s="1258"/>
      <c r="B4" s="56"/>
      <c r="C4" s="146"/>
      <c r="D4" s="57"/>
      <c r="E4" s="57"/>
      <c r="F4" s="133"/>
      <c r="G4" s="147"/>
      <c r="H4" s="58"/>
      <c r="I4" s="59"/>
      <c r="J4" s="74"/>
      <c r="K4" s="60"/>
      <c r="L4" s="1246"/>
    </row>
    <row r="5" spans="1:12" ht="30" customHeight="1">
      <c r="A5" s="1264"/>
      <c r="B5" s="37"/>
      <c r="C5" s="85"/>
      <c r="D5" s="10"/>
      <c r="E5" s="10"/>
      <c r="F5" s="73"/>
      <c r="G5" s="80"/>
      <c r="H5" s="34"/>
      <c r="I5" s="33"/>
      <c r="J5" s="75"/>
      <c r="K5" s="26"/>
      <c r="L5" s="1247"/>
    </row>
    <row r="6" spans="1:12" ht="15" customHeight="1">
      <c r="A6" s="1264"/>
      <c r="B6" s="1265"/>
      <c r="C6" s="85"/>
      <c r="D6" s="10"/>
      <c r="E6" s="10"/>
      <c r="F6" s="73"/>
      <c r="G6" s="9"/>
      <c r="H6" s="34"/>
      <c r="I6" s="33"/>
      <c r="J6" s="77"/>
      <c r="K6" s="28"/>
      <c r="L6" s="1247"/>
    </row>
    <row r="7" spans="1:12">
      <c r="A7" s="1264"/>
      <c r="B7" s="1266"/>
      <c r="C7" s="116"/>
      <c r="D7" s="96"/>
      <c r="E7" s="96"/>
      <c r="F7" s="126"/>
      <c r="G7" s="97"/>
      <c r="H7" s="98"/>
      <c r="I7" s="99"/>
      <c r="J7" s="27"/>
      <c r="K7" s="27"/>
      <c r="L7" s="1247"/>
    </row>
    <row r="8" spans="1:12">
      <c r="A8" s="1264"/>
      <c r="B8" s="457"/>
      <c r="C8" s="115"/>
      <c r="D8" s="96"/>
      <c r="E8" s="96"/>
      <c r="F8" s="126"/>
      <c r="G8" s="97"/>
      <c r="H8" s="98"/>
      <c r="I8" s="99"/>
      <c r="J8" s="27"/>
      <c r="K8" s="27"/>
      <c r="L8" s="1248"/>
    </row>
    <row r="9" spans="1:12" ht="15.75" thickBot="1">
      <c r="A9" s="1259"/>
      <c r="B9" s="52"/>
      <c r="C9" s="117"/>
      <c r="D9" s="110"/>
      <c r="E9" s="110"/>
      <c r="F9" s="127"/>
      <c r="G9" s="111"/>
      <c r="H9" s="112"/>
      <c r="I9" s="113"/>
      <c r="J9" s="50"/>
      <c r="K9" s="50"/>
      <c r="L9" s="1249"/>
    </row>
    <row r="10" spans="1:12" ht="15.75" customHeight="1" thickTop="1">
      <c r="A10" s="1267"/>
      <c r="B10" s="455"/>
      <c r="C10" s="440"/>
      <c r="D10" s="153"/>
      <c r="E10" s="153"/>
      <c r="F10" s="129"/>
      <c r="G10" s="82"/>
      <c r="H10" s="40"/>
      <c r="I10" s="33"/>
      <c r="J10" s="75"/>
      <c r="K10" s="454"/>
      <c r="L10" s="1232"/>
    </row>
    <row r="11" spans="1:12" ht="30" customHeight="1">
      <c r="A11" s="1241"/>
      <c r="B11" s="450"/>
      <c r="C11" s="87"/>
      <c r="D11" s="10"/>
      <c r="E11" s="10"/>
      <c r="F11" s="73"/>
      <c r="G11" s="9"/>
      <c r="H11" s="34"/>
      <c r="I11" s="33"/>
      <c r="J11" s="75"/>
      <c r="K11" s="75"/>
      <c r="L11" s="1233"/>
    </row>
    <row r="12" spans="1:12" ht="15.75" thickBot="1">
      <c r="A12" s="1268"/>
      <c r="B12" s="158"/>
      <c r="C12" s="439"/>
      <c r="D12" s="110"/>
      <c r="E12" s="110"/>
      <c r="F12" s="127"/>
      <c r="G12" s="111"/>
      <c r="H12" s="112"/>
      <c r="I12" s="113"/>
      <c r="J12" s="50"/>
      <c r="K12" s="50"/>
      <c r="L12" s="1235"/>
    </row>
    <row r="13" spans="1:12" ht="16.5" customHeight="1" thickTop="1" thickBot="1">
      <c r="A13" s="1258"/>
      <c r="B13" s="149"/>
      <c r="C13" s="438"/>
      <c r="D13" s="153"/>
      <c r="E13" s="153"/>
      <c r="F13" s="154"/>
      <c r="G13" s="95"/>
      <c r="H13" s="40"/>
      <c r="I13" s="41"/>
      <c r="J13" s="77"/>
      <c r="K13" s="77"/>
      <c r="L13" s="1232"/>
    </row>
    <row r="14" spans="1:12" ht="16.5" customHeight="1" thickTop="1" thickBot="1">
      <c r="A14" s="1237"/>
      <c r="B14" s="149"/>
      <c r="C14" s="88"/>
      <c r="D14" s="122"/>
      <c r="E14" s="122"/>
      <c r="F14" s="124"/>
      <c r="G14" s="95"/>
      <c r="H14" s="66"/>
      <c r="I14" s="67"/>
      <c r="J14" s="125"/>
      <c r="K14" s="125"/>
      <c r="L14" s="1233"/>
    </row>
    <row r="15" spans="1:12" ht="16.5" customHeight="1" thickTop="1" thickBot="1">
      <c r="A15" s="1259"/>
      <c r="B15" s="64"/>
      <c r="C15" s="89"/>
      <c r="D15" s="47"/>
      <c r="E15" s="47"/>
      <c r="F15" s="130"/>
      <c r="G15" s="95"/>
      <c r="H15" s="48"/>
      <c r="I15" s="49"/>
      <c r="J15" s="76"/>
      <c r="K15" s="76"/>
      <c r="L15" s="1235"/>
    </row>
    <row r="16" spans="1:12" ht="16.5" thickTop="1" thickBot="1">
      <c r="A16" s="417"/>
      <c r="B16" s="418"/>
      <c r="C16" s="419"/>
      <c r="D16" s="148"/>
      <c r="E16" s="148"/>
      <c r="F16" s="132"/>
      <c r="G16" s="420"/>
      <c r="H16" s="62"/>
      <c r="I16" s="63"/>
      <c r="J16" s="61"/>
      <c r="K16" s="61"/>
      <c r="L16" s="421"/>
    </row>
    <row r="17" spans="1:12" ht="15.75" thickTop="1">
      <c r="A17" s="1237"/>
      <c r="B17" s="1250"/>
      <c r="C17" s="441"/>
      <c r="D17" s="153"/>
      <c r="E17" s="153"/>
      <c r="F17" s="154"/>
      <c r="G17" s="80"/>
      <c r="H17" s="40"/>
      <c r="I17" s="41"/>
      <c r="J17" s="77"/>
      <c r="K17" s="77"/>
      <c r="L17" s="1233"/>
    </row>
    <row r="18" spans="1:12" ht="30" customHeight="1">
      <c r="A18" s="1237"/>
      <c r="B18" s="1239"/>
      <c r="C18" s="442"/>
      <c r="D18" s="10"/>
      <c r="E18" s="10"/>
      <c r="F18" s="73"/>
      <c r="G18" s="9"/>
      <c r="H18" s="34"/>
      <c r="I18" s="33"/>
      <c r="J18" s="75"/>
      <c r="K18" s="75"/>
      <c r="L18" s="1233"/>
    </row>
    <row r="19" spans="1:12" ht="15" customHeight="1">
      <c r="A19" s="1237"/>
      <c r="B19" s="1251"/>
      <c r="C19" s="442"/>
      <c r="D19" s="10"/>
      <c r="E19" s="10"/>
      <c r="F19" s="73"/>
      <c r="G19" s="9"/>
      <c r="H19" s="34"/>
      <c r="I19" s="33"/>
      <c r="J19" s="75"/>
      <c r="K19" s="75"/>
      <c r="L19" s="1233"/>
    </row>
    <row r="20" spans="1:12" ht="15" customHeight="1">
      <c r="A20" s="1237"/>
      <c r="B20" s="1239"/>
      <c r="C20" s="443"/>
      <c r="D20" s="152"/>
      <c r="E20" s="140"/>
      <c r="F20" s="123"/>
      <c r="G20" s="92"/>
      <c r="H20" s="93"/>
      <c r="I20" s="94"/>
      <c r="J20" s="156"/>
      <c r="K20" s="156"/>
      <c r="L20" s="1233"/>
    </row>
    <row r="21" spans="1:12">
      <c r="A21" s="1237"/>
      <c r="B21" s="1252"/>
      <c r="C21" s="444"/>
      <c r="D21" s="105"/>
      <c r="E21" s="105"/>
      <c r="F21" s="128"/>
      <c r="G21" s="106"/>
      <c r="H21" s="107"/>
      <c r="I21" s="108"/>
      <c r="J21" s="109"/>
      <c r="K21" s="100"/>
      <c r="L21" s="1234"/>
    </row>
    <row r="22" spans="1:12">
      <c r="A22" s="1237"/>
      <c r="B22" s="1253"/>
      <c r="C22" s="426"/>
      <c r="D22" s="96"/>
      <c r="E22" s="96"/>
      <c r="F22" s="126"/>
      <c r="G22" s="97"/>
      <c r="H22" s="98"/>
      <c r="I22" s="99"/>
      <c r="J22" s="27"/>
      <c r="K22" s="101"/>
      <c r="L22" s="1234"/>
    </row>
    <row r="23" spans="1:12">
      <c r="A23" s="1237"/>
      <c r="B23" s="44"/>
      <c r="C23" s="445"/>
      <c r="D23" s="96"/>
      <c r="E23" s="96"/>
      <c r="F23" s="126"/>
      <c r="G23" s="97"/>
      <c r="H23" s="98"/>
      <c r="I23" s="99"/>
      <c r="J23" s="27"/>
      <c r="K23" s="101"/>
      <c r="L23" s="1234"/>
    </row>
    <row r="24" spans="1:12">
      <c r="A24" s="1237"/>
      <c r="B24" s="43"/>
      <c r="C24" s="445"/>
      <c r="D24" s="96"/>
      <c r="E24" s="96"/>
      <c r="F24" s="126"/>
      <c r="G24" s="97"/>
      <c r="H24" s="98"/>
      <c r="I24" s="99"/>
      <c r="J24" s="27"/>
      <c r="K24" s="101"/>
      <c r="L24" s="1234"/>
    </row>
    <row r="25" spans="1:12">
      <c r="A25" s="1237"/>
      <c r="B25" s="39"/>
      <c r="C25" s="445"/>
      <c r="D25" s="96"/>
      <c r="E25" s="96"/>
      <c r="F25" s="126"/>
      <c r="G25" s="97"/>
      <c r="H25" s="98"/>
      <c r="I25" s="99"/>
      <c r="J25" s="27"/>
      <c r="K25" s="101"/>
      <c r="L25" s="1234"/>
    </row>
    <row r="26" spans="1:12">
      <c r="A26" s="1237"/>
      <c r="B26" s="159"/>
      <c r="C26" s="445"/>
      <c r="D26" s="96"/>
      <c r="E26" s="96"/>
      <c r="F26" s="126"/>
      <c r="G26" s="97"/>
      <c r="H26" s="98"/>
      <c r="I26" s="99"/>
      <c r="J26" s="27"/>
      <c r="K26" s="101"/>
      <c r="L26" s="1234"/>
    </row>
    <row r="27" spans="1:12">
      <c r="A27" s="1237"/>
      <c r="B27" s="39"/>
      <c r="C27" s="445"/>
      <c r="D27" s="96"/>
      <c r="E27" s="96"/>
      <c r="F27" s="126"/>
      <c r="G27" s="97"/>
      <c r="H27" s="98"/>
      <c r="I27" s="99"/>
      <c r="J27" s="27"/>
      <c r="K27" s="101"/>
      <c r="L27" s="1234"/>
    </row>
    <row r="28" spans="1:12">
      <c r="A28" s="1237"/>
      <c r="B28" s="159"/>
      <c r="C28" s="445"/>
      <c r="D28" s="96"/>
      <c r="E28" s="96"/>
      <c r="F28" s="126"/>
      <c r="G28" s="97"/>
      <c r="H28" s="98"/>
      <c r="I28" s="99"/>
      <c r="J28" s="27"/>
      <c r="K28" s="101"/>
      <c r="L28" s="1234"/>
    </row>
    <row r="29" spans="1:12">
      <c r="A29" s="1237"/>
      <c r="B29" s="159"/>
      <c r="C29" s="445"/>
      <c r="D29" s="96"/>
      <c r="E29" s="96"/>
      <c r="F29" s="126"/>
      <c r="G29" s="97"/>
      <c r="H29" s="98"/>
      <c r="I29" s="99"/>
      <c r="J29" s="27"/>
      <c r="K29" s="101"/>
      <c r="L29" s="1234"/>
    </row>
    <row r="30" spans="1:12">
      <c r="A30" s="1237"/>
      <c r="B30" s="159"/>
      <c r="C30" s="426"/>
      <c r="D30" s="96"/>
      <c r="E30" s="96"/>
      <c r="F30" s="126"/>
      <c r="G30" s="97"/>
      <c r="H30" s="98"/>
      <c r="I30" s="99"/>
      <c r="J30" s="27"/>
      <c r="K30" s="101"/>
      <c r="L30" s="1234"/>
    </row>
    <row r="31" spans="1:12">
      <c r="A31" s="1237"/>
      <c r="B31" s="45"/>
      <c r="C31" s="426"/>
      <c r="D31" s="96"/>
      <c r="E31" s="96"/>
      <c r="F31" s="126"/>
      <c r="G31" s="97"/>
      <c r="H31" s="98"/>
      <c r="I31" s="99"/>
      <c r="J31" s="27"/>
      <c r="K31" s="101"/>
      <c r="L31" s="1234"/>
    </row>
    <row r="32" spans="1:12">
      <c r="A32" s="1237"/>
      <c r="B32" s="45"/>
      <c r="C32" s="426"/>
      <c r="D32" s="96"/>
      <c r="E32" s="96"/>
      <c r="F32" s="126"/>
      <c r="G32" s="97"/>
      <c r="H32" s="98"/>
      <c r="I32" s="99"/>
      <c r="J32" s="27"/>
      <c r="K32" s="101"/>
      <c r="L32" s="1234"/>
    </row>
    <row r="33" spans="1:12">
      <c r="A33" s="1237"/>
      <c r="B33" s="45"/>
      <c r="C33" s="426"/>
      <c r="D33" s="96"/>
      <c r="E33" s="96"/>
      <c r="F33" s="126"/>
      <c r="G33" s="97"/>
      <c r="H33" s="98"/>
      <c r="I33" s="99"/>
      <c r="J33" s="27"/>
      <c r="K33" s="101"/>
      <c r="L33" s="1234"/>
    </row>
    <row r="34" spans="1:12">
      <c r="A34" s="1237"/>
      <c r="B34" s="45"/>
      <c r="C34" s="6"/>
      <c r="D34" s="6"/>
      <c r="E34" s="6"/>
      <c r="F34" s="12"/>
      <c r="G34" s="84"/>
      <c r="H34" s="12"/>
      <c r="I34" s="16"/>
      <c r="J34" s="16"/>
      <c r="K34" s="102"/>
      <c r="L34" s="1234"/>
    </row>
    <row r="35" spans="1:12">
      <c r="A35" s="1237"/>
      <c r="B35" s="407"/>
      <c r="C35" s="426"/>
      <c r="D35" s="96"/>
      <c r="E35" s="96"/>
      <c r="F35" s="126"/>
      <c r="G35" s="97"/>
      <c r="H35" s="98"/>
      <c r="I35" s="99"/>
      <c r="J35" s="27"/>
      <c r="K35" s="101"/>
      <c r="L35" s="1234"/>
    </row>
    <row r="36" spans="1:12">
      <c r="A36" s="1237"/>
      <c r="B36" s="159"/>
      <c r="C36" s="426"/>
      <c r="D36" s="96"/>
      <c r="E36" s="96"/>
      <c r="F36" s="126"/>
      <c r="G36" s="97"/>
      <c r="H36" s="98"/>
      <c r="I36" s="99"/>
      <c r="J36" s="27"/>
      <c r="K36" s="101"/>
      <c r="L36" s="1234"/>
    </row>
    <row r="37" spans="1:12">
      <c r="A37" s="1237"/>
      <c r="B37" s="457"/>
      <c r="C37" s="446"/>
      <c r="D37" s="96"/>
      <c r="E37" s="96"/>
      <c r="F37" s="126"/>
      <c r="G37" s="97"/>
      <c r="H37" s="98"/>
      <c r="I37" s="99"/>
      <c r="J37" s="27"/>
      <c r="K37" s="101"/>
      <c r="L37" s="1234"/>
    </row>
    <row r="38" spans="1:12">
      <c r="A38" s="1237"/>
      <c r="B38" s="42"/>
      <c r="C38" s="426"/>
      <c r="D38" s="96"/>
      <c r="E38" s="96"/>
      <c r="F38" s="126"/>
      <c r="G38" s="97"/>
      <c r="H38" s="98"/>
      <c r="I38" s="99"/>
      <c r="J38" s="27"/>
      <c r="K38" s="101"/>
      <c r="L38" s="1234"/>
    </row>
    <row r="39" spans="1:12" ht="15.75" thickBot="1">
      <c r="A39" s="1238"/>
      <c r="B39" s="160"/>
      <c r="C39" s="439"/>
      <c r="D39" s="110"/>
      <c r="E39" s="110"/>
      <c r="F39" s="127"/>
      <c r="G39" s="111"/>
      <c r="H39" s="112"/>
      <c r="I39" s="113"/>
      <c r="J39" s="50"/>
      <c r="K39" s="103"/>
      <c r="L39" s="1236"/>
    </row>
    <row r="40" spans="1:12" ht="15.75" customHeight="1" thickTop="1">
      <c r="A40" s="1237"/>
      <c r="B40" s="450"/>
      <c r="C40" s="447"/>
      <c r="D40" s="122"/>
      <c r="E40" s="122"/>
      <c r="F40" s="124"/>
      <c r="G40" s="104"/>
      <c r="H40" s="66"/>
      <c r="I40" s="67"/>
      <c r="J40" s="125"/>
      <c r="K40" s="121"/>
      <c r="L40" s="1232"/>
    </row>
    <row r="41" spans="1:12" ht="15" customHeight="1">
      <c r="A41" s="1237"/>
      <c r="B41" s="1254"/>
      <c r="C41" s="424"/>
      <c r="D41" s="10"/>
      <c r="E41" s="10"/>
      <c r="F41" s="73"/>
      <c r="G41" s="9"/>
      <c r="H41" s="34"/>
      <c r="I41" s="33"/>
      <c r="J41" s="75"/>
      <c r="K41" s="454"/>
      <c r="L41" s="1233"/>
    </row>
    <row r="42" spans="1:12">
      <c r="A42" s="1237"/>
      <c r="B42" s="1255"/>
      <c r="C42" s="426"/>
      <c r="D42" s="96"/>
      <c r="E42" s="96"/>
      <c r="F42" s="126"/>
      <c r="G42" s="97"/>
      <c r="H42" s="98"/>
      <c r="I42" s="99"/>
      <c r="J42" s="27"/>
      <c r="K42" s="27"/>
      <c r="L42" s="1233"/>
    </row>
    <row r="43" spans="1:12">
      <c r="A43" s="1237"/>
      <c r="B43" s="459"/>
      <c r="C43" s="426"/>
      <c r="D43" s="96"/>
      <c r="E43" s="96"/>
      <c r="F43" s="126"/>
      <c r="G43" s="97"/>
      <c r="H43" s="98"/>
      <c r="I43" s="99"/>
      <c r="J43" s="27"/>
      <c r="K43" s="27"/>
      <c r="L43" s="1233"/>
    </row>
    <row r="44" spans="1:12">
      <c r="A44" s="1237"/>
      <c r="B44" s="1256"/>
      <c r="C44" s="426"/>
      <c r="D44" s="96"/>
      <c r="E44" s="96"/>
      <c r="F44" s="126"/>
      <c r="G44" s="97"/>
      <c r="H44" s="98"/>
      <c r="I44" s="99"/>
      <c r="J44" s="27"/>
      <c r="K44" s="27"/>
      <c r="L44" s="1233"/>
    </row>
    <row r="45" spans="1:12">
      <c r="A45" s="1237"/>
      <c r="B45" s="1257"/>
      <c r="C45" s="426"/>
      <c r="D45" s="96"/>
      <c r="E45" s="96"/>
      <c r="F45" s="126"/>
      <c r="G45" s="97"/>
      <c r="H45" s="98"/>
      <c r="I45" s="99"/>
      <c r="J45" s="27"/>
      <c r="K45" s="27"/>
      <c r="L45" s="1233"/>
    </row>
    <row r="46" spans="1:12">
      <c r="A46" s="1237"/>
      <c r="B46" s="1256"/>
      <c r="C46" s="426"/>
      <c r="D46" s="96"/>
      <c r="E46" s="96"/>
      <c r="F46" s="126"/>
      <c r="G46" s="97"/>
      <c r="H46" s="98"/>
      <c r="I46" s="99"/>
      <c r="J46" s="27"/>
      <c r="K46" s="101"/>
      <c r="L46" s="1234"/>
    </row>
    <row r="47" spans="1:12">
      <c r="A47" s="1237"/>
      <c r="B47" s="1257"/>
      <c r="C47" s="426"/>
      <c r="D47" s="96"/>
      <c r="E47" s="96"/>
      <c r="F47" s="126"/>
      <c r="G47" s="97"/>
      <c r="H47" s="98"/>
      <c r="I47" s="99"/>
      <c r="J47" s="27"/>
      <c r="K47" s="101"/>
      <c r="L47" s="1234"/>
    </row>
    <row r="48" spans="1:12">
      <c r="A48" s="1237"/>
      <c r="B48" s="457"/>
      <c r="C48" s="6"/>
      <c r="D48" s="6"/>
      <c r="E48" s="6"/>
      <c r="F48" s="6"/>
      <c r="G48" s="6"/>
      <c r="H48" s="6"/>
      <c r="I48" s="6"/>
      <c r="J48" s="6"/>
      <c r="K48" s="151"/>
      <c r="L48" s="1234"/>
    </row>
    <row r="49" spans="1:12">
      <c r="A49" s="1237"/>
      <c r="B49" s="413"/>
      <c r="C49" s="426"/>
      <c r="D49" s="96"/>
      <c r="E49" s="96"/>
      <c r="F49" s="126"/>
      <c r="G49" s="97"/>
      <c r="H49" s="98"/>
      <c r="I49" s="99"/>
      <c r="J49" s="27"/>
      <c r="K49" s="101"/>
      <c r="L49" s="1234"/>
    </row>
    <row r="50" spans="1:12">
      <c r="A50" s="1237"/>
      <c r="B50" s="458"/>
      <c r="C50" s="446"/>
      <c r="D50" s="96"/>
      <c r="E50" s="96"/>
      <c r="F50" s="126"/>
      <c r="G50" s="97"/>
      <c r="H50" s="98"/>
      <c r="I50" s="99"/>
      <c r="J50" s="27"/>
      <c r="K50" s="101"/>
      <c r="L50" s="1234"/>
    </row>
    <row r="51" spans="1:12" ht="15.75" thickBot="1">
      <c r="A51" s="1238"/>
      <c r="B51" s="52"/>
      <c r="C51" s="428"/>
      <c r="D51" s="110"/>
      <c r="E51" s="110"/>
      <c r="F51" s="127"/>
      <c r="G51" s="111"/>
      <c r="H51" s="112"/>
      <c r="I51" s="113"/>
      <c r="J51" s="50"/>
      <c r="K51" s="50"/>
      <c r="L51" s="1235"/>
    </row>
    <row r="52" spans="1:12" ht="30.75" customHeight="1" thickTop="1">
      <c r="A52" s="1237"/>
      <c r="B52" s="1239"/>
      <c r="C52" s="53"/>
      <c r="D52" s="122"/>
      <c r="E52" s="122"/>
      <c r="F52" s="124"/>
      <c r="G52" s="104"/>
      <c r="H52" s="66"/>
      <c r="I52" s="67"/>
      <c r="J52" s="125"/>
      <c r="K52" s="121"/>
      <c r="L52" s="1232"/>
    </row>
    <row r="53" spans="1:12" ht="15" customHeight="1">
      <c r="A53" s="1237"/>
      <c r="B53" s="1240"/>
      <c r="C53" s="423"/>
      <c r="D53" s="153"/>
      <c r="E53" s="153"/>
      <c r="F53" s="154"/>
      <c r="G53" s="144"/>
      <c r="H53" s="40"/>
      <c r="I53" s="41"/>
      <c r="J53" s="77"/>
      <c r="K53" s="114"/>
      <c r="L53" s="1233"/>
    </row>
    <row r="54" spans="1:12">
      <c r="A54" s="1237"/>
      <c r="B54" s="457"/>
      <c r="C54" s="448"/>
      <c r="D54" s="96"/>
      <c r="E54" s="96"/>
      <c r="F54" s="126"/>
      <c r="G54" s="97"/>
      <c r="H54" s="98"/>
      <c r="I54" s="99"/>
      <c r="J54" s="145"/>
      <c r="K54" s="145"/>
      <c r="L54" s="1233"/>
    </row>
    <row r="55" spans="1:12">
      <c r="A55" s="1237"/>
      <c r="B55" s="159"/>
      <c r="C55" s="426"/>
      <c r="D55" s="96"/>
      <c r="E55" s="96"/>
      <c r="F55" s="126"/>
      <c r="G55" s="97"/>
      <c r="H55" s="98"/>
      <c r="I55" s="99"/>
      <c r="J55" s="27"/>
      <c r="K55" s="27"/>
      <c r="L55" s="1233"/>
    </row>
    <row r="56" spans="1:12">
      <c r="A56" s="1237"/>
      <c r="B56" s="29"/>
      <c r="C56" s="6"/>
      <c r="L56" s="1233"/>
    </row>
    <row r="57" spans="1:12" ht="15.75" thickBot="1">
      <c r="A57" s="1238"/>
      <c r="B57" s="51"/>
      <c r="C57" s="439"/>
      <c r="D57" s="110"/>
      <c r="E57" s="110"/>
      <c r="F57" s="127"/>
      <c r="G57" s="111"/>
      <c r="H57" s="112"/>
      <c r="I57" s="113"/>
      <c r="J57" s="50"/>
      <c r="K57" s="50"/>
      <c r="L57" s="1235"/>
    </row>
    <row r="58" spans="1:12" ht="15.75" thickTop="1">
      <c r="A58" s="1241"/>
      <c r="B58" s="450"/>
      <c r="C58" s="423"/>
      <c r="D58" s="153"/>
      <c r="E58" s="153"/>
      <c r="F58" s="154"/>
      <c r="G58" s="80"/>
      <c r="H58" s="40"/>
      <c r="I58" s="41"/>
      <c r="J58" s="77"/>
      <c r="K58" s="77"/>
      <c r="L58" s="1232"/>
    </row>
    <row r="59" spans="1:12" ht="30" customHeight="1">
      <c r="A59" s="1241"/>
      <c r="B59" s="159"/>
      <c r="C59" s="424"/>
      <c r="D59" s="10"/>
      <c r="E59" s="10"/>
      <c r="F59" s="73"/>
      <c r="G59" s="9"/>
      <c r="H59" s="34"/>
      <c r="I59" s="33"/>
      <c r="J59" s="75"/>
      <c r="K59" s="75"/>
      <c r="L59" s="1233"/>
    </row>
    <row r="60" spans="1:12" ht="30" customHeight="1">
      <c r="A60" s="1241"/>
      <c r="B60" s="159"/>
      <c r="C60" s="425"/>
      <c r="D60" s="153"/>
      <c r="E60" s="153"/>
      <c r="F60" s="154"/>
      <c r="G60" s="80"/>
      <c r="H60" s="40"/>
      <c r="I60" s="41"/>
      <c r="J60" s="77"/>
      <c r="K60" s="77"/>
      <c r="L60" s="1234"/>
    </row>
    <row r="61" spans="1:12">
      <c r="A61" s="1241"/>
      <c r="B61" s="407"/>
      <c r="C61" s="426"/>
      <c r="D61" s="96"/>
      <c r="E61" s="96"/>
      <c r="F61" s="126"/>
      <c r="G61" s="97"/>
      <c r="H61" s="98"/>
      <c r="I61" s="99"/>
      <c r="J61" s="27"/>
      <c r="K61" s="101"/>
      <c r="L61" s="1234"/>
    </row>
    <row r="62" spans="1:12">
      <c r="A62" s="1241"/>
      <c r="B62" s="30"/>
      <c r="C62" s="426"/>
      <c r="D62" s="96"/>
      <c r="E62" s="96"/>
      <c r="F62" s="126"/>
      <c r="G62" s="97"/>
      <c r="H62" s="98"/>
      <c r="I62" s="99"/>
      <c r="J62" s="27"/>
      <c r="K62" s="101"/>
      <c r="L62" s="1234"/>
    </row>
    <row r="63" spans="1:12">
      <c r="A63" s="1241"/>
      <c r="B63" s="457"/>
      <c r="C63" s="6"/>
      <c r="D63" s="6"/>
      <c r="E63" s="6"/>
      <c r="F63" s="6"/>
      <c r="G63" s="6"/>
      <c r="H63" s="6"/>
      <c r="I63" s="6"/>
      <c r="J63" s="6"/>
      <c r="K63" s="151"/>
      <c r="L63" s="1234"/>
    </row>
    <row r="64" spans="1:12">
      <c r="A64" s="1241"/>
      <c r="B64" s="29"/>
      <c r="C64" s="427"/>
      <c r="D64" s="96"/>
      <c r="E64" s="96"/>
      <c r="F64" s="126"/>
      <c r="G64" s="97"/>
      <c r="H64" s="98"/>
      <c r="I64" s="99"/>
      <c r="J64" s="27"/>
      <c r="K64" s="101"/>
      <c r="L64" s="1234"/>
    </row>
    <row r="65" spans="1:12" ht="15.75" thickBot="1">
      <c r="A65" s="1241"/>
      <c r="B65" s="457"/>
      <c r="C65" s="428"/>
      <c r="D65" s="110"/>
      <c r="E65" s="110"/>
      <c r="F65" s="127"/>
      <c r="G65" s="111"/>
      <c r="H65" s="112"/>
      <c r="I65" s="113"/>
      <c r="J65" s="50"/>
      <c r="K65" s="103"/>
      <c r="L65" s="1236"/>
    </row>
    <row r="66" spans="1:12" ht="16.5" customHeight="1" thickTop="1" thickBot="1">
      <c r="A66" s="1242"/>
      <c r="B66" s="69"/>
      <c r="C66" s="431"/>
      <c r="D66" s="10"/>
      <c r="E66" s="10"/>
      <c r="F66" s="131"/>
      <c r="G66" s="81"/>
      <c r="H66" s="34"/>
      <c r="I66" s="33"/>
      <c r="J66" s="75"/>
      <c r="K66" s="75"/>
      <c r="L66" s="1233"/>
    </row>
    <row r="67" spans="1:12" ht="15.75" customHeight="1" thickTop="1">
      <c r="A67" s="1237"/>
      <c r="B67" s="415"/>
      <c r="C67" s="432"/>
      <c r="D67" s="10"/>
      <c r="E67" s="10"/>
      <c r="F67" s="433"/>
      <c r="G67" s="434"/>
      <c r="H67" s="34"/>
      <c r="I67" s="33"/>
      <c r="J67" s="75"/>
      <c r="K67" s="75"/>
      <c r="L67" s="1233"/>
    </row>
    <row r="68" spans="1:12">
      <c r="A68" s="1237"/>
      <c r="B68" s="68"/>
      <c r="F68" s="1"/>
      <c r="G68" s="1"/>
      <c r="H68" s="1"/>
      <c r="I68" s="1"/>
      <c r="J68" s="1"/>
      <c r="K68" s="1"/>
      <c r="L68" s="1233"/>
    </row>
    <row r="69" spans="1:12" ht="15.75" thickBot="1">
      <c r="A69" s="1238"/>
      <c r="B69" s="157"/>
      <c r="C69" s="429"/>
      <c r="D69" s="429"/>
      <c r="E69" s="429"/>
      <c r="F69" s="429"/>
      <c r="G69" s="429"/>
      <c r="H69" s="429"/>
      <c r="I69" s="429"/>
      <c r="J69" s="429"/>
      <c r="K69" s="430"/>
      <c r="L69" s="1235"/>
    </row>
    <row r="70" spans="1:12" ht="16.5" thickTop="1" thickBot="1">
      <c r="A70" s="451"/>
      <c r="B70" s="456"/>
      <c r="C70" s="141"/>
      <c r="D70" s="142"/>
      <c r="E70" s="142"/>
      <c r="F70" s="143"/>
      <c r="G70" s="95"/>
      <c r="H70" s="54"/>
      <c r="I70" s="55"/>
      <c r="J70" s="72"/>
      <c r="K70" s="72"/>
      <c r="L70" s="449"/>
    </row>
    <row r="71" spans="1:12" ht="15.75" thickTop="1">
      <c r="A71" s="1242"/>
      <c r="B71" s="422"/>
      <c r="C71" s="435"/>
      <c r="D71" s="57"/>
      <c r="E71" s="57"/>
      <c r="F71" s="133"/>
      <c r="G71" s="436"/>
      <c r="H71" s="58"/>
      <c r="I71" s="59"/>
      <c r="J71" s="74"/>
      <c r="K71" s="74"/>
      <c r="L71" s="1232"/>
    </row>
    <row r="72" spans="1:12" ht="15.75" thickBot="1">
      <c r="A72" s="1238"/>
      <c r="B72" s="414"/>
      <c r="C72" s="141"/>
      <c r="D72" s="142"/>
      <c r="E72" s="142"/>
      <c r="F72" s="143"/>
      <c r="G72" s="95"/>
      <c r="H72" s="54"/>
      <c r="I72" s="55"/>
      <c r="J72" s="72"/>
      <c r="K72" s="72"/>
      <c r="L72" s="1235"/>
    </row>
    <row r="73" spans="1:12" ht="16.5" thickTop="1" thickBot="1">
      <c r="A73" s="70"/>
      <c r="B73" s="437"/>
      <c r="C73" s="86"/>
      <c r="D73" s="118"/>
      <c r="E73" s="150"/>
      <c r="F73" s="134"/>
      <c r="G73" s="95"/>
      <c r="H73" s="119"/>
      <c r="I73" s="55"/>
      <c r="J73" s="72"/>
      <c r="K73" s="72"/>
      <c r="L73" s="449"/>
    </row>
    <row r="74" spans="1:12" ht="16.5" thickTop="1" thickBot="1">
      <c r="A74" s="65"/>
      <c r="L74" s="155"/>
    </row>
    <row r="75" spans="1:12" ht="16.5" thickBot="1">
      <c r="A75" s="31"/>
      <c r="B75" s="452"/>
      <c r="C75" s="4"/>
      <c r="D75" s="4"/>
      <c r="E75" s="4"/>
      <c r="F75" s="5"/>
      <c r="G75" s="83"/>
      <c r="H75" s="5"/>
      <c r="I75" s="27"/>
      <c r="J75" s="27"/>
      <c r="K75" s="35"/>
      <c r="L75" s="120"/>
    </row>
    <row r="76" spans="1:12" ht="15.75">
      <c r="A76" s="13"/>
      <c r="B76" s="18"/>
      <c r="C76" s="4"/>
      <c r="D76" s="4"/>
      <c r="E76" s="4"/>
      <c r="F76" s="5"/>
      <c r="G76" s="83"/>
      <c r="H76" s="5"/>
      <c r="I76" s="27"/>
      <c r="J76" s="27"/>
      <c r="K76" s="27"/>
      <c r="L76" s="36"/>
    </row>
    <row r="77" spans="1:12" ht="15.75">
      <c r="A77" s="18"/>
      <c r="B77" s="18"/>
      <c r="C77" s="4"/>
      <c r="D77" s="71"/>
      <c r="E77" s="71"/>
      <c r="F77" s="135"/>
      <c r="G77" s="83"/>
      <c r="H77" s="5"/>
      <c r="I77" s="27"/>
      <c r="J77" s="27"/>
      <c r="K77" s="27"/>
      <c r="L77" s="38"/>
    </row>
    <row r="78" spans="1:12" ht="15.75">
      <c r="A78" s="18"/>
      <c r="B78" s="19"/>
      <c r="C78" s="11"/>
      <c r="D78" s="11"/>
      <c r="E78" s="11"/>
      <c r="F78" s="136"/>
      <c r="G78" s="11"/>
      <c r="H78" s="6"/>
      <c r="I78" s="7"/>
      <c r="J78" s="18"/>
      <c r="K78" s="18"/>
      <c r="L78" s="32"/>
    </row>
    <row r="79" spans="1:12" ht="15.75">
      <c r="A79" s="6"/>
      <c r="B79" s="19"/>
      <c r="C79" s="21"/>
      <c r="D79" s="21"/>
      <c r="E79" s="21"/>
      <c r="F79" s="137"/>
      <c r="G79" s="11"/>
      <c r="H79" s="22"/>
      <c r="I79" s="6"/>
      <c r="J79" s="18"/>
      <c r="K79" s="18"/>
      <c r="L79" s="18"/>
    </row>
    <row r="80" spans="1:12" ht="15.75">
      <c r="A80" s="6"/>
      <c r="B80" s="19"/>
      <c r="C80" s="23"/>
      <c r="D80" s="23"/>
      <c r="E80" s="23"/>
      <c r="F80" s="138"/>
      <c r="G80" s="11"/>
      <c r="H80" s="24"/>
      <c r="I80" s="6"/>
      <c r="J80" s="18"/>
      <c r="K80" s="18"/>
      <c r="L80" s="18"/>
    </row>
    <row r="81" spans="1:12">
      <c r="A81" s="6"/>
      <c r="B81" s="17"/>
      <c r="C81" s="20"/>
      <c r="D81" s="20"/>
      <c r="E81" s="20"/>
      <c r="F81" s="139"/>
      <c r="G81" s="84"/>
      <c r="H81" s="24"/>
      <c r="I81" s="12"/>
      <c r="J81" s="12"/>
      <c r="K81" s="12"/>
      <c r="L81" s="6"/>
    </row>
    <row r="82" spans="1:12">
      <c r="A82" s="6"/>
      <c r="B82" s="6"/>
      <c r="C82" s="6"/>
      <c r="D82" s="6"/>
      <c r="E82" s="6"/>
      <c r="F82" s="12"/>
      <c r="G82" s="84"/>
      <c r="H82" s="12"/>
      <c r="I82" s="12"/>
      <c r="J82" s="12"/>
      <c r="K82" s="12"/>
      <c r="L82" s="6"/>
    </row>
    <row r="83" spans="1:12">
      <c r="A83" s="17"/>
      <c r="B83" s="6"/>
      <c r="C83" s="6"/>
      <c r="D83" s="6"/>
      <c r="E83" s="6"/>
      <c r="F83" s="12"/>
      <c r="G83" s="84"/>
      <c r="H83" s="12"/>
      <c r="I83" s="16"/>
      <c r="J83" s="16"/>
      <c r="K83" s="16"/>
      <c r="L83" s="17"/>
    </row>
    <row r="84" spans="1:12">
      <c r="A84" s="17"/>
      <c r="B84" s="6"/>
      <c r="C84" s="6"/>
      <c r="D84" s="6"/>
      <c r="E84" s="6"/>
      <c r="F84" s="12"/>
      <c r="G84" s="84"/>
      <c r="H84" s="12"/>
      <c r="I84" s="16"/>
      <c r="J84" s="16"/>
      <c r="K84" s="16"/>
      <c r="L84" s="17"/>
    </row>
    <row r="85" spans="1:12">
      <c r="A85" s="17"/>
      <c r="B85" s="6"/>
      <c r="C85" s="6"/>
      <c r="D85" s="6"/>
      <c r="E85" s="6"/>
      <c r="F85" s="12"/>
      <c r="G85" s="84"/>
      <c r="H85" s="12"/>
      <c r="I85" s="16"/>
      <c r="J85" s="16"/>
      <c r="K85" s="16"/>
      <c r="L85" s="17"/>
    </row>
    <row r="86" spans="1:12">
      <c r="A86" s="17"/>
      <c r="B86" s="6"/>
      <c r="C86" s="6"/>
      <c r="D86" s="6"/>
      <c r="E86" s="6"/>
      <c r="F86" s="12"/>
      <c r="G86" s="84"/>
      <c r="H86" s="12"/>
      <c r="I86" s="16"/>
      <c r="J86" s="16"/>
      <c r="K86" s="16"/>
      <c r="L86" s="17"/>
    </row>
    <row r="87" spans="1:12">
      <c r="A87" s="17"/>
      <c r="B87" s="6"/>
      <c r="C87" s="6"/>
      <c r="D87" s="6"/>
      <c r="E87" s="6"/>
      <c r="F87" s="12"/>
      <c r="G87" s="84"/>
      <c r="H87" s="12"/>
      <c r="I87" s="16"/>
      <c r="J87" s="16"/>
      <c r="K87" s="16"/>
      <c r="L87" s="17"/>
    </row>
    <row r="88" spans="1:12">
      <c r="A88" s="17"/>
      <c r="B88" s="6"/>
      <c r="C88" s="6"/>
      <c r="D88" s="6"/>
      <c r="E88" s="6"/>
      <c r="F88" s="12"/>
      <c r="G88" s="84"/>
      <c r="H88" s="12"/>
      <c r="I88" s="16"/>
      <c r="J88" s="16"/>
      <c r="K88" s="16"/>
      <c r="L88" s="17"/>
    </row>
    <row r="89" spans="1:12">
      <c r="A89" s="17"/>
      <c r="B89" s="6"/>
      <c r="C89" s="6"/>
      <c r="D89" s="6"/>
      <c r="E89" s="6"/>
      <c r="F89" s="12"/>
      <c r="G89" s="84"/>
      <c r="H89" s="12"/>
      <c r="I89" s="16"/>
      <c r="J89" s="16"/>
      <c r="K89" s="16"/>
      <c r="L89" s="17"/>
    </row>
    <row r="90" spans="1:12">
      <c r="A90" s="17"/>
      <c r="B90" s="6"/>
      <c r="C90" s="6"/>
      <c r="D90" s="6"/>
      <c r="E90" s="6"/>
      <c r="F90" s="12"/>
      <c r="G90" s="84"/>
      <c r="H90" s="12"/>
      <c r="I90" s="16"/>
      <c r="J90" s="16"/>
      <c r="K90" s="16"/>
      <c r="L90" s="17"/>
    </row>
    <row r="91" spans="1:12">
      <c r="A91" s="17"/>
      <c r="B91" s="6"/>
      <c r="C91" s="6"/>
      <c r="D91" s="6"/>
      <c r="E91" s="6"/>
      <c r="F91" s="12"/>
      <c r="G91" s="84"/>
      <c r="H91" s="12"/>
      <c r="I91" s="16"/>
      <c r="J91" s="16"/>
      <c r="K91" s="16"/>
      <c r="L91" s="17"/>
    </row>
    <row r="92" spans="1:12">
      <c r="A92" s="17"/>
      <c r="B92" s="6"/>
      <c r="C92" s="6"/>
      <c r="D92" s="6"/>
      <c r="E92" s="6"/>
      <c r="F92" s="12"/>
      <c r="G92" s="84"/>
      <c r="H92" s="12"/>
      <c r="I92" s="16"/>
      <c r="J92" s="16"/>
      <c r="K92" s="16"/>
      <c r="L92" s="17"/>
    </row>
    <row r="93" spans="1:12">
      <c r="A93" s="17"/>
      <c r="B93" s="6"/>
      <c r="C93" s="6"/>
      <c r="D93" s="6"/>
      <c r="E93" s="6"/>
      <c r="F93" s="12"/>
      <c r="G93" s="84"/>
      <c r="H93" s="12"/>
      <c r="I93" s="16"/>
      <c r="J93" s="16"/>
      <c r="K93" s="16"/>
      <c r="L93" s="17"/>
    </row>
    <row r="94" spans="1:12">
      <c r="A94" s="17"/>
      <c r="B94" s="6"/>
      <c r="C94" s="6"/>
      <c r="D94" s="6"/>
      <c r="E94" s="6"/>
      <c r="F94" s="12"/>
      <c r="G94" s="84"/>
      <c r="H94" s="12"/>
      <c r="I94" s="16"/>
      <c r="J94" s="16"/>
      <c r="K94" s="16"/>
      <c r="L94" s="17"/>
    </row>
    <row r="95" spans="1:12">
      <c r="A95" s="17"/>
      <c r="B95" s="6"/>
      <c r="C95" s="6"/>
      <c r="D95" s="6"/>
      <c r="E95" s="6"/>
      <c r="F95" s="12"/>
      <c r="G95" s="84"/>
      <c r="H95" s="12"/>
      <c r="I95" s="16"/>
      <c r="J95" s="16"/>
      <c r="K95" s="16"/>
      <c r="L95" s="17"/>
    </row>
    <row r="96" spans="1:12">
      <c r="A96" s="17"/>
      <c r="B96" s="6"/>
      <c r="C96" s="6"/>
      <c r="D96" s="6"/>
      <c r="E96" s="6"/>
      <c r="F96" s="12"/>
      <c r="G96" s="84"/>
      <c r="H96" s="12"/>
      <c r="I96" s="16"/>
      <c r="J96" s="16"/>
      <c r="K96" s="16"/>
      <c r="L96" s="17"/>
    </row>
    <row r="97" spans="1:12">
      <c r="A97" s="17"/>
      <c r="B97" s="6"/>
      <c r="C97" s="6"/>
      <c r="D97" s="6"/>
      <c r="E97" s="6"/>
      <c r="F97" s="12"/>
      <c r="G97" s="84"/>
      <c r="H97" s="12"/>
      <c r="I97" s="16"/>
      <c r="J97" s="16"/>
      <c r="K97" s="16"/>
      <c r="L97" s="17"/>
    </row>
    <row r="98" spans="1:12">
      <c r="A98" s="17"/>
      <c r="B98" s="6"/>
      <c r="C98" s="6"/>
      <c r="D98" s="6"/>
      <c r="E98" s="6"/>
      <c r="F98" s="12"/>
      <c r="G98" s="84"/>
      <c r="H98" s="12"/>
      <c r="I98" s="16"/>
      <c r="J98" s="16"/>
      <c r="K98" s="16"/>
      <c r="L98" s="17"/>
    </row>
    <row r="99" spans="1:12">
      <c r="A99" s="17"/>
      <c r="B99" s="6"/>
      <c r="C99" s="6"/>
      <c r="D99" s="6"/>
      <c r="E99" s="6"/>
      <c r="F99" s="12"/>
      <c r="G99" s="84"/>
      <c r="H99" s="12"/>
      <c r="I99" s="16"/>
      <c r="J99" s="16"/>
      <c r="K99" s="16"/>
      <c r="L99" s="17"/>
    </row>
    <row r="100" spans="1:12">
      <c r="A100" s="17"/>
      <c r="B100" s="6"/>
      <c r="C100" s="6"/>
      <c r="D100" s="6"/>
      <c r="E100" s="6"/>
      <c r="F100" s="12"/>
      <c r="G100" s="84"/>
      <c r="H100" s="12"/>
      <c r="I100" s="16"/>
      <c r="J100" s="16"/>
      <c r="K100" s="16"/>
      <c r="L100" s="17"/>
    </row>
    <row r="101" spans="1:12">
      <c r="A101" s="17"/>
      <c r="B101" s="6"/>
      <c r="C101" s="6"/>
      <c r="D101" s="6"/>
      <c r="E101" s="6"/>
      <c r="F101" s="12"/>
      <c r="G101" s="84"/>
      <c r="H101" s="12"/>
      <c r="I101" s="16"/>
      <c r="J101" s="16"/>
      <c r="K101" s="16"/>
      <c r="L101" s="17"/>
    </row>
    <row r="102" spans="1:12">
      <c r="A102" s="17"/>
      <c r="B102" s="6"/>
      <c r="C102" s="6"/>
      <c r="D102" s="6"/>
      <c r="E102" s="6"/>
      <c r="F102" s="12"/>
      <c r="G102" s="84"/>
      <c r="H102" s="12"/>
      <c r="I102" s="16"/>
      <c r="J102" s="16"/>
      <c r="K102" s="16"/>
      <c r="L102" s="17"/>
    </row>
    <row r="103" spans="1:12">
      <c r="A103" s="17"/>
      <c r="B103" s="6"/>
      <c r="C103" s="6"/>
      <c r="D103" s="6"/>
      <c r="E103" s="6"/>
      <c r="F103" s="12"/>
      <c r="G103" s="84"/>
      <c r="H103" s="12"/>
      <c r="I103" s="16"/>
      <c r="J103" s="16"/>
      <c r="K103" s="16"/>
      <c r="L103" s="17"/>
    </row>
    <row r="104" spans="1:12">
      <c r="A104" s="17"/>
      <c r="B104" s="6"/>
      <c r="C104" s="6"/>
      <c r="D104" s="6"/>
      <c r="E104" s="6"/>
      <c r="F104" s="12"/>
      <c r="G104" s="84"/>
      <c r="H104" s="12"/>
      <c r="I104" s="16"/>
      <c r="J104" s="16"/>
      <c r="K104" s="16"/>
      <c r="L104" s="17"/>
    </row>
    <row r="105" spans="1:12">
      <c r="A105" s="17"/>
      <c r="B105" s="6"/>
      <c r="C105" s="6"/>
      <c r="D105" s="6"/>
      <c r="E105" s="6"/>
      <c r="F105" s="12"/>
      <c r="G105" s="84"/>
      <c r="H105" s="12"/>
      <c r="I105" s="16"/>
      <c r="J105" s="16"/>
      <c r="K105" s="16"/>
      <c r="L105" s="17"/>
    </row>
    <row r="106" spans="1:12">
      <c r="A106" s="17"/>
      <c r="B106" s="6"/>
      <c r="C106" s="6"/>
      <c r="D106" s="6"/>
      <c r="E106" s="6"/>
      <c r="F106" s="12"/>
      <c r="G106" s="84"/>
      <c r="H106" s="12"/>
      <c r="I106" s="16"/>
      <c r="J106" s="16"/>
      <c r="K106" s="16"/>
      <c r="L106" s="17"/>
    </row>
    <row r="107" spans="1:12">
      <c r="A107" s="17"/>
      <c r="B107" s="6"/>
      <c r="C107" s="6"/>
      <c r="D107" s="6"/>
      <c r="E107" s="6"/>
      <c r="F107" s="12"/>
      <c r="G107" s="84"/>
      <c r="H107" s="12"/>
      <c r="I107" s="16"/>
      <c r="J107" s="16"/>
      <c r="K107" s="16"/>
      <c r="L107" s="17"/>
    </row>
    <row r="108" spans="1:12">
      <c r="A108" s="17"/>
      <c r="B108" s="6"/>
      <c r="C108" s="6"/>
      <c r="D108" s="6"/>
      <c r="E108" s="6"/>
      <c r="F108" s="12"/>
      <c r="G108" s="84"/>
      <c r="H108" s="12"/>
      <c r="I108" s="16"/>
      <c r="J108" s="16"/>
      <c r="K108" s="16"/>
      <c r="L108" s="17"/>
    </row>
    <row r="109" spans="1:12">
      <c r="A109" s="17"/>
      <c r="B109" s="6"/>
      <c r="C109" s="6"/>
      <c r="D109" s="6"/>
      <c r="E109" s="6"/>
      <c r="F109" s="12"/>
      <c r="G109" s="84"/>
      <c r="H109" s="12"/>
      <c r="I109" s="16"/>
      <c r="J109" s="16"/>
      <c r="K109" s="16"/>
      <c r="L109" s="17"/>
    </row>
    <row r="110" spans="1:12">
      <c r="A110" s="17"/>
      <c r="B110" s="6"/>
      <c r="C110" s="6"/>
      <c r="D110" s="6"/>
      <c r="E110" s="6"/>
      <c r="F110" s="12"/>
      <c r="G110" s="84"/>
      <c r="H110" s="12"/>
      <c r="I110" s="16"/>
      <c r="J110" s="16"/>
      <c r="K110" s="16"/>
      <c r="L110" s="17"/>
    </row>
    <row r="111" spans="1:12">
      <c r="A111" s="17"/>
      <c r="B111" s="6"/>
      <c r="C111" s="6"/>
      <c r="D111" s="6"/>
      <c r="E111" s="6"/>
      <c r="F111" s="12"/>
      <c r="G111" s="84"/>
      <c r="H111" s="12"/>
      <c r="I111" s="16"/>
      <c r="J111" s="16"/>
      <c r="K111" s="16"/>
      <c r="L111" s="17"/>
    </row>
    <row r="112" spans="1:12">
      <c r="A112" s="17"/>
      <c r="B112" s="6"/>
      <c r="C112" s="6"/>
      <c r="D112" s="6"/>
      <c r="E112" s="6"/>
      <c r="F112" s="12"/>
      <c r="G112" s="84"/>
      <c r="H112" s="12"/>
      <c r="I112" s="16"/>
      <c r="J112" s="16"/>
      <c r="K112" s="16"/>
      <c r="L112" s="17"/>
    </row>
    <row r="113" spans="1:12">
      <c r="A113" s="17"/>
      <c r="B113" s="6"/>
      <c r="C113" s="6"/>
      <c r="D113" s="6"/>
      <c r="E113" s="6"/>
      <c r="F113" s="12"/>
      <c r="G113" s="84"/>
      <c r="H113" s="12"/>
      <c r="I113" s="16"/>
      <c r="J113" s="16"/>
      <c r="K113" s="16"/>
      <c r="L113" s="17"/>
    </row>
    <row r="114" spans="1:12">
      <c r="A114" s="17"/>
      <c r="B114" s="6"/>
      <c r="C114" s="6"/>
      <c r="D114" s="6"/>
      <c r="E114" s="6"/>
      <c r="F114" s="12"/>
      <c r="G114" s="84"/>
      <c r="H114" s="12"/>
      <c r="I114" s="16"/>
      <c r="J114" s="16"/>
      <c r="K114" s="16"/>
      <c r="L114" s="17"/>
    </row>
    <row r="115" spans="1:12">
      <c r="A115" s="17"/>
      <c r="B115" s="6"/>
      <c r="C115" s="6"/>
      <c r="D115" s="6"/>
      <c r="E115" s="6"/>
      <c r="F115" s="12"/>
      <c r="G115" s="84"/>
      <c r="H115" s="12"/>
      <c r="I115" s="16"/>
      <c r="J115" s="16"/>
      <c r="K115" s="16"/>
      <c r="L115" s="17"/>
    </row>
    <row r="116" spans="1:12">
      <c r="A116" s="17"/>
      <c r="B116" s="6"/>
      <c r="C116" s="6"/>
      <c r="D116" s="6"/>
      <c r="E116" s="6"/>
      <c r="F116" s="12"/>
      <c r="G116" s="84"/>
      <c r="H116" s="12"/>
      <c r="I116" s="16"/>
      <c r="J116" s="16"/>
      <c r="K116" s="16"/>
      <c r="L116" s="17"/>
    </row>
    <row r="117" spans="1:12">
      <c r="A117" s="17"/>
      <c r="B117" s="6"/>
      <c r="C117" s="6"/>
      <c r="D117" s="6"/>
      <c r="E117" s="6"/>
      <c r="F117" s="12"/>
      <c r="G117" s="84"/>
      <c r="H117" s="12"/>
      <c r="I117" s="16"/>
      <c r="J117" s="16"/>
      <c r="K117" s="16"/>
      <c r="L117" s="17"/>
    </row>
    <row r="118" spans="1:12">
      <c r="A118" s="17"/>
      <c r="B118" s="6"/>
      <c r="C118" s="6"/>
      <c r="D118" s="6"/>
      <c r="E118" s="6"/>
      <c r="F118" s="12"/>
      <c r="G118" s="84"/>
      <c r="H118" s="12"/>
      <c r="I118" s="16"/>
      <c r="J118" s="16"/>
      <c r="K118" s="16"/>
      <c r="L118" s="17"/>
    </row>
    <row r="119" spans="1:12">
      <c r="A119" s="17"/>
      <c r="B119" s="6"/>
      <c r="C119" s="6"/>
      <c r="D119" s="6"/>
      <c r="E119" s="6"/>
      <c r="F119" s="12"/>
      <c r="G119" s="84"/>
      <c r="H119" s="12"/>
      <c r="I119" s="16"/>
      <c r="J119" s="16"/>
      <c r="K119" s="16"/>
      <c r="L119" s="17"/>
    </row>
    <row r="120" spans="1:12">
      <c r="A120" s="17"/>
      <c r="B120" s="6"/>
      <c r="C120" s="6"/>
      <c r="D120" s="6"/>
      <c r="E120" s="6"/>
      <c r="F120" s="12"/>
      <c r="G120" s="84"/>
      <c r="H120" s="12"/>
      <c r="I120" s="16"/>
      <c r="J120" s="16"/>
      <c r="K120" s="16"/>
      <c r="L120" s="17"/>
    </row>
    <row r="121" spans="1:12">
      <c r="A121" s="17"/>
      <c r="B121" s="6"/>
      <c r="C121" s="6"/>
      <c r="D121" s="6"/>
      <c r="E121" s="6"/>
      <c r="F121" s="12"/>
      <c r="G121" s="84"/>
      <c r="H121" s="12"/>
      <c r="I121" s="16"/>
      <c r="J121" s="16"/>
      <c r="K121" s="16"/>
      <c r="L121" s="17"/>
    </row>
    <row r="122" spans="1:12">
      <c r="A122" s="17"/>
      <c r="B122" s="6"/>
      <c r="C122" s="6"/>
      <c r="D122" s="6"/>
      <c r="E122" s="6"/>
      <c r="F122" s="12"/>
      <c r="G122" s="84"/>
      <c r="H122" s="12"/>
      <c r="I122" s="16"/>
      <c r="J122" s="16"/>
      <c r="K122" s="16"/>
      <c r="L122" s="17"/>
    </row>
    <row r="123" spans="1:12">
      <c r="A123" s="17"/>
      <c r="B123" s="6"/>
      <c r="C123" s="6"/>
      <c r="D123" s="6"/>
      <c r="E123" s="6"/>
      <c r="F123" s="12"/>
      <c r="G123" s="84"/>
      <c r="H123" s="12"/>
      <c r="I123" s="16"/>
      <c r="J123" s="16"/>
      <c r="K123" s="16"/>
      <c r="L123" s="17"/>
    </row>
    <row r="124" spans="1:12">
      <c r="A124" s="17"/>
      <c r="B124" s="6"/>
      <c r="C124" s="6"/>
      <c r="D124" s="6"/>
      <c r="E124" s="6"/>
      <c r="F124" s="12"/>
      <c r="G124" s="84"/>
      <c r="H124" s="12"/>
      <c r="I124" s="16"/>
      <c r="J124" s="16"/>
      <c r="K124" s="16"/>
      <c r="L124" s="17"/>
    </row>
    <row r="125" spans="1:12">
      <c r="A125" s="17"/>
      <c r="B125" s="6"/>
      <c r="C125" s="6"/>
      <c r="D125" s="6"/>
      <c r="E125" s="6"/>
      <c r="F125" s="12"/>
      <c r="G125" s="84"/>
      <c r="H125" s="12"/>
      <c r="I125" s="16"/>
      <c r="J125" s="16"/>
      <c r="K125" s="16"/>
      <c r="L125" s="17"/>
    </row>
    <row r="126" spans="1:12">
      <c r="A126" s="17"/>
      <c r="B126" s="6"/>
      <c r="C126" s="6"/>
      <c r="D126" s="6"/>
      <c r="E126" s="6"/>
      <c r="F126" s="12"/>
      <c r="G126" s="84"/>
      <c r="H126" s="12"/>
      <c r="I126" s="16"/>
      <c r="J126" s="16"/>
      <c r="K126" s="16"/>
      <c r="L126" s="17"/>
    </row>
    <row r="127" spans="1:12">
      <c r="A127" s="17"/>
      <c r="B127" s="6"/>
      <c r="C127" s="6"/>
      <c r="D127" s="6"/>
      <c r="E127" s="6"/>
      <c r="F127" s="12"/>
      <c r="G127" s="84"/>
      <c r="H127" s="12"/>
      <c r="I127" s="16"/>
      <c r="J127" s="16"/>
      <c r="K127" s="16"/>
      <c r="L127" s="17"/>
    </row>
    <row r="128" spans="1:12">
      <c r="A128" s="17"/>
      <c r="B128" s="6"/>
      <c r="C128" s="6"/>
      <c r="D128" s="6"/>
      <c r="E128" s="6"/>
      <c r="F128" s="12"/>
      <c r="G128" s="84"/>
      <c r="H128" s="12"/>
      <c r="I128" s="16"/>
      <c r="J128" s="16"/>
      <c r="K128" s="16"/>
      <c r="L128" s="17"/>
    </row>
    <row r="129" spans="1:12">
      <c r="A129" s="17"/>
      <c r="B129" s="6"/>
      <c r="C129" s="6"/>
      <c r="D129" s="6"/>
      <c r="E129" s="6"/>
      <c r="F129" s="12"/>
      <c r="G129" s="84"/>
      <c r="H129" s="12"/>
      <c r="I129" s="16"/>
      <c r="J129" s="16"/>
      <c r="K129" s="16"/>
      <c r="L129" s="17"/>
    </row>
    <row r="130" spans="1:12">
      <c r="A130" s="17"/>
      <c r="B130" s="6"/>
      <c r="C130" s="6"/>
      <c r="D130" s="6"/>
      <c r="E130" s="6"/>
      <c r="F130" s="12"/>
      <c r="G130" s="84"/>
      <c r="H130" s="12"/>
      <c r="I130" s="16"/>
      <c r="J130" s="16"/>
      <c r="K130" s="16"/>
      <c r="L130" s="17"/>
    </row>
    <row r="131" spans="1:12">
      <c r="A131" s="17"/>
      <c r="B131" s="6"/>
      <c r="C131" s="6"/>
      <c r="D131" s="6"/>
      <c r="E131" s="6"/>
      <c r="F131" s="12"/>
      <c r="G131" s="84"/>
      <c r="H131" s="12"/>
      <c r="I131" s="16"/>
      <c r="J131" s="16"/>
      <c r="K131" s="16"/>
      <c r="L131" s="17"/>
    </row>
    <row r="132" spans="1:12">
      <c r="A132" s="17"/>
      <c r="B132" s="6"/>
      <c r="C132" s="6"/>
      <c r="D132" s="6"/>
      <c r="E132" s="6"/>
      <c r="F132" s="12"/>
      <c r="G132" s="84"/>
      <c r="H132" s="12"/>
      <c r="I132" s="16"/>
      <c r="J132" s="16"/>
      <c r="K132" s="16"/>
      <c r="L132" s="17"/>
    </row>
    <row r="133" spans="1:12">
      <c r="A133" s="17"/>
      <c r="B133" s="6"/>
      <c r="C133" s="6"/>
      <c r="D133" s="6"/>
      <c r="E133" s="6"/>
      <c r="F133" s="12"/>
      <c r="G133" s="84"/>
      <c r="H133" s="12"/>
      <c r="I133" s="16"/>
      <c r="J133" s="16"/>
      <c r="K133" s="16"/>
      <c r="L133" s="17"/>
    </row>
    <row r="134" spans="1:12">
      <c r="A134" s="17"/>
      <c r="B134" s="6"/>
      <c r="C134" s="6"/>
      <c r="D134" s="6"/>
      <c r="E134" s="6"/>
      <c r="F134" s="12"/>
      <c r="G134" s="84"/>
      <c r="H134" s="12"/>
      <c r="I134" s="16"/>
      <c r="J134" s="16"/>
      <c r="K134" s="16"/>
      <c r="L134" s="17"/>
    </row>
    <row r="135" spans="1:12">
      <c r="A135" s="17"/>
      <c r="B135" s="6"/>
      <c r="C135" s="6"/>
      <c r="D135" s="6"/>
      <c r="E135" s="6"/>
      <c r="F135" s="12"/>
      <c r="G135" s="84"/>
      <c r="H135" s="12"/>
      <c r="I135" s="16"/>
      <c r="J135" s="16"/>
      <c r="K135" s="16"/>
      <c r="L135" s="17"/>
    </row>
    <row r="136" spans="1:12">
      <c r="A136" s="17"/>
      <c r="B136" s="6"/>
      <c r="C136" s="6"/>
      <c r="D136" s="6"/>
      <c r="E136" s="6"/>
      <c r="F136" s="12"/>
      <c r="G136" s="84"/>
      <c r="H136" s="12"/>
      <c r="I136" s="16"/>
      <c r="J136" s="16"/>
      <c r="K136" s="16"/>
      <c r="L136" s="17"/>
    </row>
    <row r="137" spans="1:12">
      <c r="A137" s="17"/>
      <c r="B137" s="6"/>
      <c r="C137" s="6"/>
      <c r="D137" s="6"/>
      <c r="E137" s="6"/>
      <c r="F137" s="12"/>
      <c r="G137" s="84"/>
      <c r="H137" s="12"/>
      <c r="I137" s="16"/>
      <c r="J137" s="16"/>
      <c r="K137" s="16"/>
      <c r="L137" s="17"/>
    </row>
    <row r="138" spans="1:12">
      <c r="A138" s="17"/>
      <c r="B138" s="6"/>
      <c r="C138" s="6"/>
      <c r="D138" s="6"/>
      <c r="E138" s="6"/>
      <c r="F138" s="12"/>
      <c r="G138" s="84"/>
      <c r="H138" s="12"/>
      <c r="I138" s="16"/>
      <c r="J138" s="16"/>
      <c r="K138" s="16"/>
      <c r="L138" s="17"/>
    </row>
    <row r="139" spans="1:12">
      <c r="A139" s="17"/>
      <c r="B139" s="6"/>
      <c r="C139" s="6"/>
      <c r="D139" s="6"/>
      <c r="E139" s="6"/>
      <c r="F139" s="12"/>
      <c r="G139" s="84"/>
      <c r="H139" s="12"/>
      <c r="I139" s="16"/>
      <c r="J139" s="16"/>
      <c r="K139" s="16"/>
      <c r="L139" s="17"/>
    </row>
    <row r="140" spans="1:12">
      <c r="A140" s="17"/>
      <c r="B140" s="6"/>
      <c r="C140" s="6"/>
      <c r="D140" s="6"/>
      <c r="E140" s="6"/>
      <c r="F140" s="12"/>
      <c r="G140" s="84"/>
      <c r="H140" s="12"/>
      <c r="I140" s="16"/>
      <c r="J140" s="16"/>
      <c r="K140" s="16"/>
      <c r="L140" s="17"/>
    </row>
    <row r="141" spans="1:12">
      <c r="A141" s="17"/>
      <c r="B141" s="6"/>
      <c r="C141" s="6"/>
      <c r="D141" s="6"/>
      <c r="E141" s="6"/>
      <c r="F141" s="12"/>
      <c r="G141" s="84"/>
      <c r="H141" s="12"/>
      <c r="I141" s="16"/>
      <c r="J141" s="16"/>
      <c r="K141" s="16"/>
      <c r="L141" s="17"/>
    </row>
    <row r="142" spans="1:12">
      <c r="A142" s="17"/>
      <c r="B142" s="6"/>
      <c r="C142" s="6"/>
      <c r="D142" s="6"/>
      <c r="E142" s="6"/>
      <c r="F142" s="12"/>
      <c r="G142" s="84"/>
      <c r="H142" s="12"/>
      <c r="I142" s="16"/>
      <c r="J142" s="16"/>
      <c r="K142" s="16"/>
      <c r="L142" s="17"/>
    </row>
    <row r="143" spans="1:12">
      <c r="A143" s="17"/>
      <c r="B143" s="6"/>
      <c r="C143" s="6"/>
      <c r="D143" s="6"/>
      <c r="E143" s="6"/>
      <c r="F143" s="12"/>
      <c r="G143" s="84"/>
      <c r="H143" s="12"/>
      <c r="I143" s="16"/>
      <c r="J143" s="16"/>
      <c r="K143" s="16"/>
      <c r="L143" s="17"/>
    </row>
    <row r="144" spans="1:12">
      <c r="A144" s="17"/>
      <c r="B144" s="6"/>
      <c r="C144" s="6"/>
      <c r="D144" s="6"/>
      <c r="E144" s="6"/>
      <c r="F144" s="12"/>
      <c r="G144" s="84"/>
      <c r="H144" s="12"/>
      <c r="I144" s="16"/>
      <c r="J144" s="16"/>
      <c r="K144" s="16"/>
      <c r="L144" s="17"/>
    </row>
    <row r="145" spans="1:12">
      <c r="A145" s="17"/>
      <c r="B145" s="6"/>
      <c r="C145" s="6"/>
      <c r="D145" s="6"/>
      <c r="E145" s="6"/>
      <c r="F145" s="12"/>
      <c r="G145" s="84"/>
      <c r="H145" s="12"/>
      <c r="I145" s="16"/>
      <c r="J145" s="16"/>
      <c r="K145" s="16"/>
      <c r="L145" s="17"/>
    </row>
    <row r="146" spans="1:12">
      <c r="A146" s="17"/>
      <c r="B146" s="6"/>
      <c r="C146" s="6"/>
      <c r="D146" s="6"/>
      <c r="E146" s="6"/>
      <c r="F146" s="12"/>
      <c r="G146" s="84"/>
      <c r="H146" s="12"/>
      <c r="I146" s="16"/>
      <c r="J146" s="16"/>
      <c r="K146" s="16"/>
      <c r="L146" s="17"/>
    </row>
    <row r="147" spans="1:12">
      <c r="A147" s="17"/>
      <c r="B147" s="6"/>
      <c r="C147" s="6"/>
      <c r="D147" s="6"/>
      <c r="E147" s="6"/>
      <c r="F147" s="12"/>
      <c r="G147" s="84"/>
      <c r="H147" s="12"/>
      <c r="I147" s="16"/>
      <c r="J147" s="16"/>
      <c r="K147" s="16"/>
      <c r="L147" s="17"/>
    </row>
    <row r="148" spans="1:12">
      <c r="A148" s="17"/>
      <c r="B148" s="6"/>
      <c r="C148" s="6"/>
      <c r="D148" s="6"/>
      <c r="E148" s="6"/>
      <c r="F148" s="12"/>
      <c r="G148" s="84"/>
      <c r="H148" s="12"/>
      <c r="I148" s="16"/>
      <c r="J148" s="16"/>
      <c r="K148" s="16"/>
      <c r="L148" s="17"/>
    </row>
    <row r="149" spans="1:12">
      <c r="A149" s="17"/>
      <c r="B149" s="6"/>
      <c r="C149" s="6"/>
      <c r="D149" s="6"/>
      <c r="E149" s="6"/>
      <c r="F149" s="12"/>
      <c r="G149" s="84"/>
      <c r="H149" s="12"/>
      <c r="I149" s="16"/>
      <c r="J149" s="16"/>
      <c r="K149" s="16"/>
      <c r="L149" s="17"/>
    </row>
    <row r="150" spans="1:12">
      <c r="A150" s="17"/>
      <c r="B150" s="6"/>
      <c r="C150" s="6"/>
      <c r="D150" s="6"/>
      <c r="E150" s="6"/>
      <c r="F150" s="12"/>
      <c r="G150" s="84"/>
      <c r="H150" s="12"/>
      <c r="I150" s="16"/>
      <c r="J150" s="16"/>
      <c r="K150" s="16"/>
      <c r="L150" s="17"/>
    </row>
    <row r="151" spans="1:12">
      <c r="A151" s="17"/>
      <c r="B151" s="6"/>
      <c r="C151" s="6"/>
      <c r="D151" s="6"/>
      <c r="E151" s="6"/>
      <c r="F151" s="12"/>
      <c r="G151" s="84"/>
      <c r="H151" s="12"/>
      <c r="I151" s="16"/>
      <c r="J151" s="16"/>
      <c r="K151" s="16"/>
      <c r="L151" s="17"/>
    </row>
    <row r="152" spans="1:12">
      <c r="A152" s="17"/>
      <c r="B152" s="6"/>
      <c r="C152" s="6"/>
      <c r="D152" s="6"/>
      <c r="E152" s="6"/>
      <c r="F152" s="12"/>
      <c r="G152" s="84"/>
      <c r="H152" s="12"/>
      <c r="I152" s="16"/>
      <c r="J152" s="16"/>
      <c r="K152" s="16"/>
      <c r="L152" s="17"/>
    </row>
    <row r="153" spans="1:12">
      <c r="A153" s="17"/>
      <c r="B153" s="6"/>
      <c r="C153" s="6"/>
      <c r="D153" s="6"/>
      <c r="E153" s="6"/>
      <c r="F153" s="12"/>
      <c r="G153" s="84"/>
      <c r="H153" s="12"/>
      <c r="I153" s="16"/>
      <c r="J153" s="16"/>
      <c r="K153" s="16"/>
      <c r="L153" s="17"/>
    </row>
    <row r="154" spans="1:12">
      <c r="A154" s="17"/>
      <c r="B154" s="6"/>
      <c r="C154" s="6"/>
      <c r="D154" s="6"/>
      <c r="E154" s="6"/>
      <c r="F154" s="12"/>
      <c r="G154" s="84"/>
      <c r="H154" s="12"/>
      <c r="I154" s="16"/>
      <c r="J154" s="16"/>
      <c r="K154" s="16"/>
      <c r="L154" s="17"/>
    </row>
    <row r="155" spans="1:12">
      <c r="A155" s="17"/>
      <c r="B155" s="6"/>
      <c r="C155" s="6"/>
      <c r="D155" s="6"/>
      <c r="E155" s="6"/>
      <c r="F155" s="12"/>
      <c r="G155" s="84"/>
      <c r="H155" s="12"/>
      <c r="I155" s="16"/>
      <c r="J155" s="16"/>
      <c r="K155" s="16"/>
      <c r="L155" s="17"/>
    </row>
    <row r="156" spans="1:12">
      <c r="A156" s="17"/>
      <c r="B156" s="6"/>
      <c r="C156" s="6"/>
      <c r="D156" s="6"/>
      <c r="E156" s="6"/>
      <c r="F156" s="12"/>
      <c r="G156" s="84"/>
      <c r="H156" s="12"/>
      <c r="I156" s="16"/>
      <c r="J156" s="16"/>
      <c r="K156" s="16"/>
      <c r="L156" s="17"/>
    </row>
    <row r="157" spans="1:12">
      <c r="A157" s="17"/>
      <c r="B157" s="6"/>
      <c r="C157" s="6"/>
      <c r="D157" s="6"/>
      <c r="E157" s="6"/>
      <c r="F157" s="12"/>
      <c r="G157" s="84"/>
      <c r="H157" s="12"/>
      <c r="I157" s="16"/>
      <c r="J157" s="16"/>
      <c r="K157" s="16"/>
      <c r="L157" s="17"/>
    </row>
    <row r="158" spans="1:12">
      <c r="A158" s="17"/>
      <c r="B158" s="6"/>
      <c r="C158" s="6"/>
      <c r="D158" s="6"/>
      <c r="E158" s="6"/>
      <c r="F158" s="12"/>
      <c r="G158" s="84"/>
      <c r="H158" s="12"/>
      <c r="I158" s="16"/>
      <c r="J158" s="16"/>
      <c r="K158" s="16"/>
      <c r="L158" s="17"/>
    </row>
    <row r="159" spans="1:12">
      <c r="A159" s="17"/>
      <c r="B159" s="6"/>
      <c r="C159" s="6"/>
      <c r="D159" s="6"/>
      <c r="E159" s="6"/>
      <c r="F159" s="12"/>
      <c r="G159" s="84"/>
      <c r="H159" s="12"/>
      <c r="I159" s="16"/>
      <c r="J159" s="16"/>
      <c r="K159" s="16"/>
      <c r="L159" s="17"/>
    </row>
    <row r="160" spans="1:12">
      <c r="A160" s="17"/>
      <c r="B160" s="6"/>
      <c r="C160" s="6"/>
      <c r="D160" s="6"/>
      <c r="E160" s="6"/>
      <c r="F160" s="12"/>
      <c r="G160" s="84"/>
      <c r="H160" s="12"/>
      <c r="I160" s="16"/>
      <c r="J160" s="16"/>
      <c r="K160" s="16"/>
      <c r="L160" s="17"/>
    </row>
    <row r="161" spans="1:12">
      <c r="A161" s="17"/>
      <c r="B161" s="6"/>
      <c r="C161" s="6"/>
      <c r="D161" s="6"/>
      <c r="E161" s="6"/>
      <c r="F161" s="12"/>
      <c r="G161" s="84"/>
      <c r="H161" s="12"/>
      <c r="I161" s="16"/>
      <c r="J161" s="16"/>
      <c r="K161" s="16"/>
      <c r="L161" s="17"/>
    </row>
    <row r="162" spans="1:12">
      <c r="A162" s="17"/>
      <c r="B162" s="6"/>
      <c r="C162" s="6"/>
      <c r="D162" s="6"/>
      <c r="E162" s="6"/>
      <c r="F162" s="12"/>
      <c r="G162" s="84"/>
      <c r="H162" s="12"/>
      <c r="I162" s="16"/>
      <c r="J162" s="16"/>
      <c r="K162" s="16"/>
      <c r="L162" s="17"/>
    </row>
    <row r="163" spans="1:12">
      <c r="A163" s="17"/>
      <c r="B163" s="6"/>
      <c r="C163" s="6"/>
      <c r="D163" s="6"/>
      <c r="E163" s="6"/>
      <c r="F163" s="12"/>
      <c r="G163" s="84"/>
      <c r="H163" s="12"/>
      <c r="I163" s="16"/>
      <c r="J163" s="16"/>
      <c r="K163" s="16"/>
      <c r="L163" s="17"/>
    </row>
    <row r="164" spans="1:12">
      <c r="A164" s="17"/>
      <c r="B164" s="6"/>
      <c r="C164" s="6"/>
      <c r="D164" s="6"/>
      <c r="E164" s="6"/>
      <c r="F164" s="12"/>
      <c r="G164" s="84"/>
      <c r="H164" s="12"/>
      <c r="I164" s="16"/>
      <c r="J164" s="16"/>
      <c r="K164" s="16"/>
      <c r="L164" s="17"/>
    </row>
    <row r="165" spans="1:12">
      <c r="A165" s="17"/>
      <c r="B165" s="6"/>
      <c r="C165" s="6"/>
      <c r="D165" s="6"/>
      <c r="E165" s="6"/>
      <c r="F165" s="12"/>
      <c r="G165" s="84"/>
      <c r="H165" s="12"/>
      <c r="I165" s="16"/>
      <c r="J165" s="16"/>
      <c r="K165" s="16"/>
      <c r="L165" s="17"/>
    </row>
    <row r="166" spans="1:12">
      <c r="A166" s="17"/>
      <c r="B166" s="6"/>
      <c r="C166" s="6"/>
      <c r="D166" s="6"/>
      <c r="E166" s="6"/>
      <c r="F166" s="12"/>
      <c r="G166" s="84"/>
      <c r="H166" s="12"/>
      <c r="I166" s="16"/>
      <c r="J166" s="16"/>
      <c r="K166" s="16"/>
      <c r="L166" s="17"/>
    </row>
    <row r="167" spans="1:12">
      <c r="A167" s="17"/>
      <c r="B167" s="6"/>
      <c r="C167" s="6"/>
      <c r="D167" s="6"/>
      <c r="E167" s="6"/>
      <c r="F167" s="12"/>
      <c r="G167" s="84"/>
      <c r="H167" s="12"/>
      <c r="I167" s="16"/>
      <c r="J167" s="16"/>
      <c r="K167" s="16"/>
      <c r="L167" s="17"/>
    </row>
    <row r="168" spans="1:12">
      <c r="A168" s="17"/>
      <c r="B168" s="6"/>
      <c r="C168" s="6"/>
      <c r="D168" s="6"/>
      <c r="E168" s="6"/>
      <c r="F168" s="12"/>
      <c r="G168" s="84"/>
      <c r="H168" s="12"/>
      <c r="I168" s="16"/>
      <c r="J168" s="16"/>
      <c r="K168" s="16"/>
      <c r="L168" s="17"/>
    </row>
    <row r="169" spans="1:12">
      <c r="A169" s="17"/>
      <c r="B169" s="6"/>
      <c r="C169" s="6"/>
      <c r="D169" s="6"/>
      <c r="E169" s="6"/>
      <c r="F169" s="12"/>
      <c r="G169" s="84"/>
      <c r="H169" s="12"/>
      <c r="I169" s="16"/>
      <c r="J169" s="16"/>
      <c r="K169" s="16"/>
      <c r="L169" s="17"/>
    </row>
    <row r="170" spans="1:12">
      <c r="A170" s="17"/>
      <c r="B170" s="6"/>
      <c r="C170" s="6"/>
      <c r="D170" s="6"/>
      <c r="E170" s="6"/>
      <c r="F170" s="12"/>
      <c r="G170" s="84"/>
      <c r="H170" s="12"/>
      <c r="I170" s="16"/>
      <c r="J170" s="16"/>
      <c r="K170" s="16"/>
      <c r="L170" s="17"/>
    </row>
    <row r="171" spans="1:12">
      <c r="A171" s="17"/>
      <c r="B171" s="6"/>
      <c r="C171" s="6"/>
      <c r="D171" s="6"/>
      <c r="E171" s="6"/>
      <c r="F171" s="12"/>
      <c r="G171" s="84"/>
      <c r="H171" s="12"/>
      <c r="I171" s="16"/>
      <c r="J171" s="16"/>
      <c r="K171" s="16"/>
      <c r="L171" s="17"/>
    </row>
    <row r="172" spans="1:12">
      <c r="A172" s="17"/>
      <c r="B172" s="6"/>
      <c r="C172" s="6"/>
      <c r="D172" s="6"/>
      <c r="E172" s="6"/>
      <c r="F172" s="12"/>
      <c r="G172" s="84"/>
      <c r="H172" s="12"/>
      <c r="I172" s="16"/>
      <c r="J172" s="16"/>
      <c r="K172" s="16"/>
      <c r="L172" s="17"/>
    </row>
    <row r="173" spans="1:12">
      <c r="A173" s="17"/>
      <c r="B173" s="6"/>
      <c r="C173" s="6"/>
      <c r="D173" s="6"/>
      <c r="E173" s="6"/>
      <c r="F173" s="12"/>
      <c r="G173" s="84"/>
      <c r="H173" s="12"/>
      <c r="I173" s="16"/>
      <c r="J173" s="16"/>
      <c r="K173" s="16"/>
      <c r="L173" s="17"/>
    </row>
    <row r="174" spans="1:12">
      <c r="A174" s="17"/>
      <c r="B174" s="6"/>
      <c r="C174" s="6"/>
      <c r="D174" s="6"/>
      <c r="E174" s="6"/>
      <c r="F174" s="12"/>
      <c r="G174" s="84"/>
      <c r="H174" s="12"/>
      <c r="I174" s="16"/>
      <c r="J174" s="16"/>
      <c r="K174" s="16"/>
      <c r="L174" s="17"/>
    </row>
    <row r="175" spans="1:12">
      <c r="A175" s="17"/>
      <c r="B175" s="6"/>
      <c r="C175" s="6"/>
      <c r="D175" s="6"/>
      <c r="E175" s="6"/>
      <c r="F175" s="12"/>
      <c r="G175" s="84"/>
      <c r="H175" s="12"/>
      <c r="I175" s="16"/>
      <c r="J175" s="16"/>
      <c r="K175" s="16"/>
      <c r="L175" s="17"/>
    </row>
    <row r="176" spans="1:12">
      <c r="A176" s="17"/>
      <c r="B176" s="6"/>
      <c r="C176" s="6"/>
      <c r="D176" s="6"/>
      <c r="E176" s="6"/>
      <c r="F176" s="12"/>
      <c r="G176" s="84"/>
      <c r="H176" s="12"/>
      <c r="I176" s="16"/>
      <c r="J176" s="16"/>
      <c r="K176" s="16"/>
      <c r="L176" s="17"/>
    </row>
    <row r="177" spans="1:12">
      <c r="A177" s="17"/>
      <c r="B177" s="6"/>
      <c r="C177" s="6"/>
      <c r="D177" s="6"/>
      <c r="E177" s="6"/>
      <c r="F177" s="12"/>
      <c r="G177" s="84"/>
      <c r="H177" s="12"/>
      <c r="I177" s="16"/>
      <c r="J177" s="16"/>
      <c r="K177" s="16"/>
      <c r="L177" s="17"/>
    </row>
    <row r="178" spans="1:12">
      <c r="A178" s="17"/>
      <c r="B178" s="6"/>
      <c r="C178" s="6"/>
      <c r="D178" s="6"/>
      <c r="E178" s="6"/>
      <c r="F178" s="12"/>
      <c r="G178" s="84"/>
      <c r="H178" s="12"/>
      <c r="I178" s="16"/>
      <c r="J178" s="16"/>
      <c r="K178" s="16"/>
      <c r="L178" s="17"/>
    </row>
    <row r="179" spans="1:12">
      <c r="A179" s="17"/>
      <c r="B179" s="6"/>
      <c r="C179" s="6"/>
      <c r="D179" s="6"/>
      <c r="E179" s="6"/>
      <c r="F179" s="12"/>
      <c r="G179" s="84"/>
      <c r="H179" s="12"/>
      <c r="I179" s="16"/>
      <c r="J179" s="16"/>
      <c r="K179" s="16"/>
      <c r="L179" s="17"/>
    </row>
    <row r="180" spans="1:12">
      <c r="A180" s="17"/>
      <c r="B180" s="6"/>
      <c r="C180" s="6"/>
      <c r="D180" s="6"/>
      <c r="E180" s="6"/>
      <c r="F180" s="12"/>
      <c r="G180" s="84"/>
      <c r="H180" s="12"/>
      <c r="I180" s="16"/>
      <c r="J180" s="16"/>
      <c r="K180" s="16"/>
      <c r="L180" s="17"/>
    </row>
    <row r="181" spans="1:12">
      <c r="A181" s="17"/>
      <c r="B181" s="6"/>
      <c r="C181" s="6"/>
      <c r="D181" s="6"/>
      <c r="E181" s="6"/>
      <c r="F181" s="12"/>
      <c r="G181" s="84"/>
      <c r="H181" s="12"/>
      <c r="I181" s="16"/>
      <c r="J181" s="16"/>
      <c r="K181" s="16"/>
      <c r="L181" s="17"/>
    </row>
    <row r="182" spans="1:12">
      <c r="A182" s="17"/>
      <c r="B182" s="6"/>
      <c r="C182" s="6"/>
      <c r="D182" s="6"/>
      <c r="E182" s="6"/>
      <c r="F182" s="12"/>
      <c r="G182" s="84"/>
      <c r="H182" s="12"/>
      <c r="I182" s="16"/>
      <c r="J182" s="16"/>
      <c r="K182" s="16"/>
      <c r="L182" s="17"/>
    </row>
    <row r="183" spans="1:12">
      <c r="A183" s="17"/>
      <c r="B183" s="6"/>
      <c r="C183" s="6"/>
      <c r="D183" s="6"/>
      <c r="E183" s="6"/>
      <c r="F183" s="12"/>
      <c r="G183" s="84"/>
      <c r="H183" s="12"/>
      <c r="I183" s="16"/>
      <c r="J183" s="16"/>
      <c r="K183" s="16"/>
      <c r="L183" s="17"/>
    </row>
    <row r="184" spans="1:12">
      <c r="A184" s="17"/>
      <c r="B184" s="6"/>
      <c r="C184" s="6"/>
      <c r="D184" s="6"/>
      <c r="E184" s="6"/>
      <c r="F184" s="12"/>
      <c r="G184" s="84"/>
      <c r="H184" s="12"/>
      <c r="I184" s="16"/>
      <c r="J184" s="16"/>
      <c r="K184" s="16"/>
      <c r="L184" s="17"/>
    </row>
    <row r="185" spans="1:12">
      <c r="A185" s="17"/>
      <c r="B185" s="6"/>
      <c r="C185" s="6"/>
      <c r="D185" s="6"/>
      <c r="E185" s="6"/>
      <c r="F185" s="12"/>
      <c r="G185" s="84"/>
      <c r="H185" s="12"/>
      <c r="I185" s="16"/>
      <c r="J185" s="16"/>
      <c r="K185" s="16"/>
      <c r="L185" s="17"/>
    </row>
    <row r="186" spans="1:12">
      <c r="A186" s="17"/>
      <c r="B186" s="6"/>
      <c r="C186" s="6"/>
      <c r="D186" s="6"/>
      <c r="E186" s="6"/>
      <c r="F186" s="12"/>
      <c r="G186" s="84"/>
      <c r="H186" s="12"/>
      <c r="I186" s="16"/>
      <c r="J186" s="16"/>
      <c r="K186" s="16"/>
      <c r="L186" s="17"/>
    </row>
    <row r="187" spans="1:12">
      <c r="A187" s="17"/>
      <c r="B187" s="6"/>
      <c r="C187" s="6"/>
      <c r="D187" s="6"/>
      <c r="E187" s="6"/>
      <c r="F187" s="12"/>
      <c r="G187" s="84"/>
      <c r="H187" s="12"/>
      <c r="I187" s="16"/>
      <c r="J187" s="16"/>
      <c r="K187" s="16"/>
      <c r="L187" s="17"/>
    </row>
    <row r="188" spans="1:12">
      <c r="A188" s="17"/>
      <c r="B188" s="6"/>
      <c r="C188" s="6"/>
      <c r="D188" s="6"/>
      <c r="E188" s="6"/>
      <c r="F188" s="12"/>
      <c r="G188" s="84"/>
      <c r="H188" s="12"/>
      <c r="I188" s="16"/>
      <c r="J188" s="16"/>
      <c r="K188" s="16"/>
      <c r="L188" s="17"/>
    </row>
    <row r="189" spans="1:12">
      <c r="A189" s="17"/>
      <c r="B189" s="6"/>
      <c r="C189" s="6"/>
      <c r="D189" s="6"/>
      <c r="E189" s="6"/>
      <c r="F189" s="12"/>
      <c r="G189" s="84"/>
      <c r="H189" s="12"/>
      <c r="I189" s="16"/>
      <c r="J189" s="16"/>
      <c r="K189" s="16"/>
      <c r="L189" s="17"/>
    </row>
    <row r="190" spans="1:12">
      <c r="A190" s="17"/>
      <c r="B190" s="6"/>
      <c r="C190" s="6"/>
      <c r="D190" s="6"/>
      <c r="E190" s="6"/>
      <c r="F190" s="12"/>
      <c r="G190" s="84"/>
      <c r="H190" s="12"/>
      <c r="I190" s="16"/>
      <c r="J190" s="16"/>
      <c r="K190" s="16"/>
      <c r="L190" s="17"/>
    </row>
    <row r="191" spans="1:12">
      <c r="A191" s="17"/>
      <c r="B191" s="6"/>
      <c r="C191" s="6"/>
      <c r="D191" s="6"/>
      <c r="E191" s="6"/>
      <c r="F191" s="12"/>
      <c r="G191" s="84"/>
      <c r="H191" s="12"/>
      <c r="I191" s="16"/>
      <c r="J191" s="16"/>
      <c r="K191" s="16"/>
      <c r="L191" s="17"/>
    </row>
    <row r="192" spans="1:12">
      <c r="A192" s="17"/>
      <c r="B192" s="6"/>
      <c r="C192" s="6"/>
      <c r="D192" s="6"/>
      <c r="E192" s="6"/>
      <c r="F192" s="12"/>
      <c r="G192" s="84"/>
      <c r="H192" s="12"/>
      <c r="I192" s="16"/>
      <c r="J192" s="16"/>
      <c r="K192" s="16"/>
      <c r="L192" s="17"/>
    </row>
    <row r="193" spans="1:12">
      <c r="A193" s="17"/>
      <c r="B193" s="6"/>
      <c r="C193" s="6"/>
      <c r="D193" s="6"/>
      <c r="E193" s="6"/>
      <c r="F193" s="12"/>
      <c r="G193" s="84"/>
      <c r="H193" s="12"/>
      <c r="I193" s="16"/>
      <c r="J193" s="16"/>
      <c r="K193" s="16"/>
      <c r="L193" s="17"/>
    </row>
    <row r="194" spans="1:12">
      <c r="A194" s="17"/>
      <c r="B194" s="6"/>
      <c r="C194" s="6"/>
      <c r="D194" s="6"/>
      <c r="E194" s="6"/>
      <c r="F194" s="12"/>
      <c r="G194" s="84"/>
      <c r="H194" s="12"/>
      <c r="I194" s="16"/>
      <c r="J194" s="16"/>
      <c r="K194" s="16"/>
      <c r="L194" s="17"/>
    </row>
    <row r="195" spans="1:12">
      <c r="A195" s="17"/>
      <c r="B195" s="6"/>
      <c r="C195" s="6"/>
      <c r="D195" s="6"/>
      <c r="E195" s="6"/>
      <c r="F195" s="12"/>
      <c r="G195" s="84"/>
      <c r="H195" s="12"/>
      <c r="I195" s="16"/>
      <c r="J195" s="16"/>
      <c r="K195" s="16"/>
      <c r="L195" s="17"/>
    </row>
    <row r="196" spans="1:12">
      <c r="A196" s="17"/>
      <c r="B196" s="6"/>
      <c r="C196" s="6"/>
      <c r="D196" s="6"/>
      <c r="E196" s="6"/>
      <c r="F196" s="12"/>
      <c r="G196" s="84"/>
      <c r="H196" s="12"/>
      <c r="I196" s="16"/>
      <c r="J196" s="16"/>
      <c r="K196" s="16"/>
      <c r="L196" s="17"/>
    </row>
    <row r="197" spans="1:12">
      <c r="A197" s="17"/>
      <c r="B197" s="6"/>
      <c r="C197" s="6"/>
      <c r="D197" s="6"/>
      <c r="E197" s="6"/>
      <c r="F197" s="12"/>
      <c r="G197" s="84"/>
      <c r="H197" s="12"/>
      <c r="I197" s="16"/>
      <c r="J197" s="16"/>
      <c r="K197" s="16"/>
      <c r="L197" s="17"/>
    </row>
    <row r="198" spans="1:12">
      <c r="A198" s="17"/>
      <c r="B198" s="6"/>
      <c r="C198" s="6"/>
      <c r="D198" s="6"/>
      <c r="E198" s="6"/>
      <c r="F198" s="12"/>
      <c r="G198" s="84"/>
      <c r="H198" s="12"/>
      <c r="I198" s="16"/>
      <c r="J198" s="16"/>
      <c r="K198" s="16"/>
      <c r="L198" s="17"/>
    </row>
    <row r="199" spans="1:12">
      <c r="A199" s="17"/>
      <c r="B199" s="6"/>
      <c r="C199" s="6"/>
      <c r="D199" s="6"/>
      <c r="E199" s="6"/>
      <c r="F199" s="12"/>
      <c r="G199" s="84"/>
      <c r="H199" s="12"/>
      <c r="I199" s="16"/>
      <c r="J199" s="16"/>
      <c r="K199" s="16"/>
      <c r="L199" s="17"/>
    </row>
    <row r="200" spans="1:12">
      <c r="A200" s="17"/>
      <c r="B200" s="6"/>
      <c r="C200" s="6"/>
      <c r="D200" s="6"/>
      <c r="E200" s="6"/>
      <c r="F200" s="12"/>
      <c r="G200" s="84"/>
      <c r="H200" s="12"/>
      <c r="I200" s="16"/>
      <c r="J200" s="16"/>
      <c r="K200" s="16"/>
      <c r="L200" s="17"/>
    </row>
    <row r="201" spans="1:12">
      <c r="A201" s="17"/>
      <c r="B201" s="6"/>
      <c r="C201" s="6"/>
      <c r="D201" s="6"/>
      <c r="E201" s="6"/>
      <c r="F201" s="12"/>
      <c r="G201" s="84"/>
      <c r="H201" s="12"/>
      <c r="I201" s="16"/>
      <c r="J201" s="16"/>
      <c r="K201" s="16"/>
      <c r="L201" s="17"/>
    </row>
    <row r="202" spans="1:12">
      <c r="A202" s="17"/>
      <c r="B202" s="6"/>
      <c r="C202" s="6"/>
      <c r="D202" s="6"/>
      <c r="E202" s="6"/>
      <c r="F202" s="12"/>
      <c r="G202" s="84"/>
      <c r="H202" s="12"/>
      <c r="I202" s="16"/>
      <c r="J202" s="16"/>
      <c r="K202" s="16"/>
      <c r="L202" s="17"/>
    </row>
    <row r="203" spans="1:12">
      <c r="A203" s="17"/>
      <c r="B203" s="6"/>
      <c r="C203" s="6"/>
      <c r="D203" s="6"/>
      <c r="E203" s="6"/>
      <c r="F203" s="12"/>
      <c r="G203" s="84"/>
      <c r="H203" s="12"/>
      <c r="I203" s="16"/>
      <c r="J203" s="16"/>
      <c r="K203" s="16"/>
      <c r="L203" s="17"/>
    </row>
    <row r="204" spans="1:12">
      <c r="A204" s="17"/>
      <c r="B204" s="6"/>
      <c r="C204" s="6"/>
      <c r="D204" s="6"/>
      <c r="E204" s="6"/>
      <c r="F204" s="12"/>
      <c r="G204" s="84"/>
      <c r="H204" s="12"/>
      <c r="I204" s="16"/>
      <c r="J204" s="16"/>
      <c r="K204" s="16"/>
      <c r="L204" s="17"/>
    </row>
    <row r="205" spans="1:12">
      <c r="A205" s="17"/>
      <c r="B205" s="6"/>
      <c r="C205" s="6"/>
      <c r="D205" s="6"/>
      <c r="E205" s="6"/>
      <c r="F205" s="12"/>
      <c r="G205" s="84"/>
      <c r="H205" s="12"/>
      <c r="I205" s="16"/>
      <c r="J205" s="16"/>
      <c r="K205" s="16"/>
      <c r="L205" s="17"/>
    </row>
    <row r="206" spans="1:12">
      <c r="A206" s="17"/>
      <c r="B206" s="6"/>
      <c r="C206" s="6"/>
      <c r="D206" s="6"/>
      <c r="E206" s="6"/>
      <c r="F206" s="12"/>
      <c r="G206" s="84"/>
      <c r="H206" s="12"/>
      <c r="I206" s="16"/>
      <c r="J206" s="16"/>
      <c r="K206" s="16"/>
      <c r="L206" s="17"/>
    </row>
    <row r="207" spans="1:12">
      <c r="A207" s="17"/>
      <c r="B207" s="6"/>
      <c r="C207" s="6"/>
      <c r="D207" s="6"/>
      <c r="E207" s="6"/>
      <c r="F207" s="12"/>
      <c r="G207" s="84"/>
      <c r="H207" s="12"/>
      <c r="I207" s="16"/>
      <c r="J207" s="16"/>
      <c r="K207" s="16"/>
      <c r="L207" s="17"/>
    </row>
    <row r="208" spans="1:12">
      <c r="A208" s="17"/>
      <c r="B208" s="6"/>
      <c r="C208" s="6"/>
      <c r="D208" s="6"/>
      <c r="E208" s="6"/>
      <c r="F208" s="12"/>
      <c r="G208" s="84"/>
      <c r="H208" s="12"/>
      <c r="I208" s="16"/>
      <c r="J208" s="16"/>
      <c r="K208" s="16"/>
      <c r="L208" s="17"/>
    </row>
    <row r="209" spans="1:12">
      <c r="A209" s="17"/>
      <c r="B209" s="6"/>
      <c r="C209" s="6"/>
      <c r="D209" s="6"/>
      <c r="E209" s="6"/>
      <c r="F209" s="12"/>
      <c r="G209" s="84"/>
      <c r="H209" s="12"/>
      <c r="I209" s="16"/>
      <c r="J209" s="16"/>
      <c r="K209" s="16"/>
      <c r="L209" s="17"/>
    </row>
    <row r="210" spans="1:12">
      <c r="A210" s="17"/>
      <c r="B210" s="6"/>
      <c r="C210" s="6"/>
      <c r="D210" s="6"/>
      <c r="E210" s="6"/>
      <c r="F210" s="12"/>
      <c r="G210" s="84"/>
      <c r="H210" s="12"/>
      <c r="I210" s="16"/>
      <c r="J210" s="16"/>
      <c r="K210" s="16"/>
      <c r="L210" s="17"/>
    </row>
    <row r="211" spans="1:12">
      <c r="A211" s="17"/>
      <c r="B211" s="6"/>
      <c r="C211" s="6"/>
      <c r="D211" s="6"/>
      <c r="E211" s="6"/>
      <c r="F211" s="12"/>
      <c r="G211" s="84"/>
      <c r="H211" s="12"/>
      <c r="I211" s="16"/>
      <c r="J211" s="16"/>
      <c r="K211" s="16"/>
      <c r="L211" s="17"/>
    </row>
    <row r="212" spans="1:12">
      <c r="A212" s="17"/>
      <c r="B212" s="6"/>
      <c r="C212" s="6"/>
      <c r="D212" s="6"/>
      <c r="E212" s="6"/>
      <c r="F212" s="12"/>
      <c r="G212" s="84"/>
      <c r="H212" s="12"/>
      <c r="I212" s="16"/>
      <c r="J212" s="16"/>
      <c r="K212" s="16"/>
      <c r="L212" s="17"/>
    </row>
    <row r="213" spans="1:12">
      <c r="A213" s="17"/>
      <c r="B213" s="6"/>
      <c r="C213" s="6"/>
      <c r="D213" s="6"/>
      <c r="E213" s="6"/>
      <c r="F213" s="12"/>
      <c r="G213" s="84"/>
      <c r="H213" s="12"/>
      <c r="I213" s="16"/>
      <c r="J213" s="16"/>
      <c r="K213" s="16"/>
      <c r="L213" s="17"/>
    </row>
    <row r="214" spans="1:12">
      <c r="A214" s="17"/>
      <c r="B214" s="6"/>
      <c r="C214" s="6"/>
      <c r="D214" s="6"/>
      <c r="E214" s="6"/>
      <c r="F214" s="12"/>
      <c r="G214" s="84"/>
      <c r="H214" s="12"/>
      <c r="I214" s="16"/>
      <c r="J214" s="16"/>
      <c r="K214" s="16"/>
      <c r="L214" s="17"/>
    </row>
    <row r="215" spans="1:12">
      <c r="A215" s="17"/>
      <c r="B215" s="6"/>
      <c r="C215" s="6"/>
      <c r="D215" s="6"/>
      <c r="E215" s="6"/>
      <c r="F215" s="12"/>
      <c r="G215" s="84"/>
      <c r="H215" s="12"/>
      <c r="I215" s="16"/>
      <c r="J215" s="16"/>
      <c r="K215" s="16"/>
      <c r="L215" s="17"/>
    </row>
    <row r="216" spans="1:12">
      <c r="A216" s="17"/>
      <c r="B216" s="6"/>
      <c r="C216" s="6"/>
      <c r="D216" s="6"/>
      <c r="E216" s="6"/>
      <c r="F216" s="12"/>
      <c r="G216" s="84"/>
      <c r="H216" s="12"/>
      <c r="I216" s="16"/>
      <c r="J216" s="16"/>
      <c r="K216" s="16"/>
      <c r="L216" s="17"/>
    </row>
    <row r="217" spans="1:12">
      <c r="A217" s="17"/>
      <c r="B217" s="6"/>
      <c r="C217" s="6"/>
      <c r="D217" s="6"/>
      <c r="E217" s="6"/>
      <c r="F217" s="12"/>
      <c r="G217" s="84"/>
      <c r="H217" s="12"/>
      <c r="I217" s="16"/>
      <c r="J217" s="16"/>
      <c r="K217" s="16"/>
      <c r="L217" s="17"/>
    </row>
    <row r="218" spans="1:12">
      <c r="A218" s="17"/>
      <c r="B218" s="6"/>
      <c r="C218" s="6"/>
      <c r="D218" s="6"/>
      <c r="E218" s="6"/>
      <c r="F218" s="12"/>
      <c r="G218" s="84"/>
      <c r="H218" s="12"/>
      <c r="I218" s="16"/>
      <c r="J218" s="16"/>
      <c r="K218" s="16"/>
      <c r="L218" s="17"/>
    </row>
    <row r="219" spans="1:12">
      <c r="A219" s="17"/>
      <c r="B219" s="6"/>
      <c r="C219" s="6"/>
      <c r="D219" s="6"/>
      <c r="E219" s="6"/>
      <c r="F219" s="12"/>
      <c r="G219" s="84"/>
      <c r="H219" s="12"/>
      <c r="I219" s="16"/>
      <c r="J219" s="16"/>
      <c r="K219" s="16"/>
      <c r="L219" s="17"/>
    </row>
    <row r="220" spans="1:12">
      <c r="A220" s="17"/>
      <c r="B220" s="6"/>
      <c r="C220" s="6"/>
      <c r="D220" s="6"/>
      <c r="E220" s="6"/>
      <c r="F220" s="12"/>
      <c r="G220" s="84"/>
      <c r="H220" s="12"/>
      <c r="I220" s="16"/>
      <c r="J220" s="16"/>
      <c r="K220" s="16"/>
      <c r="L220" s="17"/>
    </row>
    <row r="221" spans="1:12">
      <c r="A221" s="17"/>
      <c r="B221" s="6"/>
      <c r="C221" s="6"/>
      <c r="D221" s="6"/>
      <c r="E221" s="6"/>
      <c r="F221" s="12"/>
      <c r="G221" s="84"/>
      <c r="H221" s="12"/>
      <c r="I221" s="16"/>
      <c r="J221" s="16"/>
      <c r="K221" s="16"/>
      <c r="L221" s="17"/>
    </row>
    <row r="222" spans="1:12">
      <c r="A222" s="17"/>
      <c r="B222" s="6"/>
      <c r="C222" s="6"/>
      <c r="D222" s="6"/>
      <c r="E222" s="6"/>
      <c r="F222" s="12"/>
      <c r="G222" s="84"/>
      <c r="H222" s="12"/>
      <c r="I222" s="16"/>
      <c r="J222" s="16"/>
      <c r="K222" s="16"/>
      <c r="L222" s="17"/>
    </row>
    <row r="223" spans="1:12">
      <c r="A223" s="17"/>
      <c r="B223" s="6"/>
      <c r="C223" s="6"/>
      <c r="D223" s="6"/>
      <c r="E223" s="6"/>
      <c r="F223" s="12"/>
      <c r="G223" s="84"/>
      <c r="H223" s="12"/>
      <c r="I223" s="16"/>
      <c r="J223" s="16"/>
      <c r="K223" s="16"/>
      <c r="L223" s="17"/>
    </row>
    <row r="224" spans="1:12">
      <c r="A224" s="17"/>
      <c r="B224" s="6"/>
      <c r="C224" s="6"/>
      <c r="D224" s="6"/>
      <c r="E224" s="6"/>
      <c r="F224" s="12"/>
      <c r="G224" s="84"/>
      <c r="H224" s="12"/>
      <c r="I224" s="16"/>
      <c r="J224" s="16"/>
      <c r="K224" s="16"/>
      <c r="L224" s="17"/>
    </row>
    <row r="225" spans="1:12">
      <c r="A225" s="17"/>
      <c r="B225" s="6"/>
      <c r="C225" s="6"/>
      <c r="D225" s="6"/>
      <c r="E225" s="6"/>
      <c r="F225" s="12"/>
      <c r="G225" s="84"/>
      <c r="H225" s="12"/>
      <c r="I225" s="16"/>
      <c r="J225" s="16"/>
      <c r="K225" s="16"/>
      <c r="L225" s="17"/>
    </row>
    <row r="226" spans="1:12">
      <c r="A226" s="17"/>
      <c r="B226" s="6"/>
      <c r="C226" s="6"/>
      <c r="D226" s="6"/>
      <c r="E226" s="6"/>
      <c r="F226" s="12"/>
      <c r="G226" s="84"/>
      <c r="H226" s="12"/>
      <c r="I226" s="16"/>
      <c r="J226" s="16"/>
      <c r="K226" s="16"/>
      <c r="L226" s="17"/>
    </row>
    <row r="227" spans="1:12">
      <c r="A227" s="17"/>
      <c r="B227" s="6"/>
      <c r="C227" s="6"/>
      <c r="D227" s="6"/>
      <c r="E227" s="6"/>
      <c r="F227" s="12"/>
      <c r="G227" s="84"/>
      <c r="H227" s="12"/>
      <c r="I227" s="16"/>
      <c r="J227" s="16"/>
      <c r="K227" s="16"/>
      <c r="L227" s="17"/>
    </row>
    <row r="228" spans="1:12">
      <c r="A228" s="17"/>
      <c r="B228" s="6"/>
      <c r="C228" s="6"/>
      <c r="D228" s="6"/>
      <c r="E228" s="6"/>
      <c r="F228" s="12"/>
      <c r="G228" s="84"/>
      <c r="H228" s="12"/>
      <c r="I228" s="16"/>
      <c r="J228" s="16"/>
      <c r="K228" s="16"/>
      <c r="L228" s="17"/>
    </row>
    <row r="229" spans="1:12">
      <c r="A229" s="17"/>
      <c r="B229" s="6"/>
      <c r="C229" s="6"/>
      <c r="D229" s="6"/>
      <c r="E229" s="6"/>
      <c r="F229" s="12"/>
      <c r="G229" s="84"/>
      <c r="H229" s="12"/>
      <c r="I229" s="16"/>
      <c r="J229" s="16"/>
      <c r="K229" s="16"/>
      <c r="L229" s="17"/>
    </row>
    <row r="230" spans="1:12">
      <c r="A230" s="17"/>
      <c r="B230" s="6"/>
      <c r="C230" s="6"/>
      <c r="D230" s="6"/>
      <c r="E230" s="6"/>
      <c r="F230" s="12"/>
      <c r="G230" s="84"/>
      <c r="H230" s="12"/>
      <c r="I230" s="16"/>
      <c r="J230" s="16"/>
      <c r="K230" s="16"/>
      <c r="L230" s="17"/>
    </row>
    <row r="231" spans="1:12">
      <c r="A231" s="17"/>
      <c r="B231" s="6"/>
      <c r="C231" s="6"/>
      <c r="D231" s="6"/>
      <c r="E231" s="6"/>
      <c r="F231" s="12"/>
      <c r="G231" s="84"/>
      <c r="H231" s="12"/>
      <c r="I231" s="16"/>
      <c r="J231" s="16"/>
      <c r="K231" s="16"/>
      <c r="L231" s="17"/>
    </row>
    <row r="232" spans="1:12">
      <c r="A232" s="17"/>
      <c r="B232" s="6"/>
      <c r="C232" s="6"/>
      <c r="D232" s="6"/>
      <c r="E232" s="6"/>
      <c r="F232" s="12"/>
      <c r="G232" s="84"/>
      <c r="H232" s="12"/>
      <c r="I232" s="16"/>
      <c r="J232" s="16"/>
      <c r="K232" s="16"/>
      <c r="L232" s="17"/>
    </row>
    <row r="233" spans="1:12">
      <c r="A233" s="17"/>
      <c r="B233" s="6"/>
      <c r="C233" s="6"/>
      <c r="D233" s="6"/>
      <c r="E233" s="6"/>
      <c r="F233" s="12"/>
      <c r="G233" s="84"/>
      <c r="H233" s="12"/>
      <c r="I233" s="16"/>
      <c r="J233" s="16"/>
      <c r="K233" s="16"/>
      <c r="L233" s="17"/>
    </row>
    <row r="234" spans="1:12">
      <c r="A234" s="17"/>
      <c r="B234" s="6"/>
      <c r="C234" s="6"/>
      <c r="D234" s="6"/>
      <c r="E234" s="6"/>
      <c r="F234" s="12"/>
      <c r="G234" s="84"/>
      <c r="H234" s="12"/>
      <c r="I234" s="16"/>
      <c r="J234" s="16"/>
      <c r="K234" s="16"/>
      <c r="L234" s="17"/>
    </row>
    <row r="235" spans="1:12">
      <c r="A235" s="17"/>
      <c r="B235" s="6"/>
      <c r="C235" s="6"/>
      <c r="D235" s="6"/>
      <c r="E235" s="6"/>
      <c r="F235" s="12"/>
      <c r="G235" s="84"/>
      <c r="H235" s="12"/>
      <c r="I235" s="16"/>
      <c r="J235" s="16"/>
      <c r="K235" s="16"/>
      <c r="L235" s="17"/>
    </row>
    <row r="236" spans="1:12">
      <c r="A236" s="17"/>
      <c r="B236" s="6"/>
      <c r="C236" s="6"/>
      <c r="D236" s="6"/>
      <c r="E236" s="6"/>
      <c r="F236" s="12"/>
      <c r="G236" s="84"/>
      <c r="H236" s="12"/>
      <c r="I236" s="16"/>
      <c r="J236" s="16"/>
      <c r="K236" s="16"/>
      <c r="L236" s="17"/>
    </row>
    <row r="237" spans="1:12">
      <c r="A237" s="17"/>
      <c r="B237" s="6"/>
      <c r="C237" s="6"/>
      <c r="D237" s="6"/>
      <c r="E237" s="6"/>
      <c r="F237" s="12"/>
      <c r="G237" s="84"/>
      <c r="H237" s="12"/>
      <c r="I237" s="16"/>
      <c r="J237" s="16"/>
      <c r="K237" s="16"/>
      <c r="L237" s="17"/>
    </row>
    <row r="238" spans="1:12">
      <c r="A238" s="17"/>
      <c r="B238" s="6"/>
      <c r="C238" s="6"/>
      <c r="D238" s="6"/>
      <c r="E238" s="6"/>
      <c r="F238" s="12"/>
      <c r="G238" s="84"/>
      <c r="H238" s="12"/>
      <c r="I238" s="16"/>
      <c r="J238" s="16"/>
      <c r="K238" s="16"/>
      <c r="L238" s="17"/>
    </row>
    <row r="239" spans="1:12">
      <c r="A239" s="17"/>
      <c r="B239" s="6"/>
      <c r="C239" s="6"/>
      <c r="D239" s="6"/>
      <c r="E239" s="6"/>
      <c r="F239" s="12"/>
      <c r="G239" s="84"/>
      <c r="H239" s="12"/>
      <c r="I239" s="16"/>
      <c r="J239" s="16"/>
      <c r="K239" s="16"/>
      <c r="L239" s="17"/>
    </row>
    <row r="240" spans="1:12">
      <c r="A240" s="17"/>
      <c r="B240" s="6"/>
      <c r="C240" s="6"/>
      <c r="D240" s="6"/>
      <c r="E240" s="6"/>
      <c r="F240" s="12"/>
      <c r="G240" s="84"/>
      <c r="H240" s="12"/>
      <c r="I240" s="16"/>
      <c r="J240" s="16"/>
      <c r="K240" s="16"/>
      <c r="L240" s="17"/>
    </row>
    <row r="241" spans="1:12">
      <c r="A241" s="17"/>
      <c r="B241" s="6"/>
      <c r="C241" s="6"/>
      <c r="D241" s="6"/>
      <c r="E241" s="6"/>
      <c r="F241" s="12"/>
      <c r="G241" s="84"/>
      <c r="H241" s="12"/>
      <c r="I241" s="16"/>
      <c r="J241" s="16"/>
      <c r="K241" s="16"/>
      <c r="L241" s="17"/>
    </row>
    <row r="242" spans="1:12">
      <c r="A242" s="17"/>
      <c r="B242" s="6"/>
      <c r="C242" s="6"/>
      <c r="D242" s="6"/>
      <c r="E242" s="6"/>
      <c r="F242" s="12"/>
      <c r="G242" s="84"/>
      <c r="H242" s="12"/>
      <c r="I242" s="16"/>
      <c r="J242" s="16"/>
      <c r="K242" s="16"/>
      <c r="L242" s="17"/>
    </row>
    <row r="243" spans="1:12">
      <c r="A243" s="17"/>
      <c r="B243" s="6"/>
      <c r="C243" s="6"/>
      <c r="D243" s="6"/>
      <c r="E243" s="6"/>
      <c r="F243" s="12"/>
      <c r="G243" s="84"/>
      <c r="H243" s="12"/>
      <c r="I243" s="16"/>
      <c r="J243" s="16"/>
      <c r="K243" s="16"/>
      <c r="L243" s="17"/>
    </row>
    <row r="244" spans="1:12">
      <c r="A244" s="17"/>
      <c r="B244" s="6"/>
      <c r="C244" s="6"/>
      <c r="D244" s="6"/>
      <c r="E244" s="6"/>
      <c r="F244" s="12"/>
      <c r="G244" s="84"/>
      <c r="H244" s="12"/>
      <c r="I244" s="16"/>
      <c r="J244" s="16"/>
      <c r="K244" s="16"/>
      <c r="L244" s="17"/>
    </row>
    <row r="245" spans="1:12">
      <c r="A245" s="17"/>
      <c r="B245" s="6"/>
      <c r="C245" s="6"/>
      <c r="D245" s="6"/>
      <c r="E245" s="6"/>
      <c r="F245" s="12"/>
      <c r="G245" s="84"/>
      <c r="H245" s="12"/>
      <c r="I245" s="16"/>
      <c r="J245" s="16"/>
      <c r="K245" s="16"/>
      <c r="L245" s="17"/>
    </row>
    <row r="246" spans="1:12">
      <c r="A246" s="17"/>
      <c r="B246" s="6"/>
      <c r="C246" s="6"/>
      <c r="D246" s="6"/>
      <c r="E246" s="6"/>
      <c r="F246" s="12"/>
      <c r="G246" s="84"/>
      <c r="H246" s="12"/>
      <c r="I246" s="16"/>
      <c r="J246" s="16"/>
      <c r="K246" s="16"/>
      <c r="L246" s="17"/>
    </row>
    <row r="247" spans="1:12">
      <c r="A247" s="17"/>
      <c r="B247" s="6"/>
      <c r="C247" s="6"/>
      <c r="D247" s="6"/>
      <c r="E247" s="6"/>
      <c r="F247" s="12"/>
      <c r="G247" s="84"/>
      <c r="H247" s="12"/>
      <c r="I247" s="16"/>
      <c r="J247" s="16"/>
      <c r="K247" s="16"/>
      <c r="L247" s="17"/>
    </row>
    <row r="248" spans="1:12">
      <c r="A248" s="17"/>
      <c r="B248" s="6"/>
      <c r="C248" s="6"/>
      <c r="D248" s="6"/>
      <c r="E248" s="6"/>
      <c r="F248" s="12"/>
      <c r="G248" s="84"/>
      <c r="H248" s="12"/>
      <c r="I248" s="16"/>
      <c r="J248" s="16"/>
      <c r="K248" s="16"/>
      <c r="L248" s="17"/>
    </row>
    <row r="249" spans="1:12">
      <c r="A249" s="17"/>
      <c r="B249" s="6"/>
      <c r="C249" s="6"/>
      <c r="D249" s="6"/>
      <c r="E249" s="6"/>
      <c r="F249" s="12"/>
      <c r="G249" s="84"/>
      <c r="H249" s="12"/>
      <c r="I249" s="16"/>
      <c r="J249" s="16"/>
      <c r="K249" s="16"/>
      <c r="L249" s="17"/>
    </row>
    <row r="250" spans="1:12">
      <c r="A250" s="17"/>
      <c r="B250" s="6"/>
      <c r="C250" s="6"/>
      <c r="D250" s="6"/>
      <c r="E250" s="6"/>
      <c r="F250" s="12"/>
      <c r="G250" s="84"/>
      <c r="H250" s="12"/>
      <c r="I250" s="16"/>
      <c r="J250" s="16"/>
      <c r="K250" s="16"/>
      <c r="L250" s="17"/>
    </row>
    <row r="251" spans="1:12">
      <c r="A251" s="17"/>
      <c r="B251" s="6"/>
      <c r="C251" s="6"/>
      <c r="D251" s="6"/>
      <c r="E251" s="6"/>
      <c r="F251" s="12"/>
      <c r="G251" s="84"/>
      <c r="H251" s="12"/>
      <c r="I251" s="16"/>
      <c r="J251" s="16"/>
      <c r="K251" s="16"/>
      <c r="L251" s="17"/>
    </row>
    <row r="252" spans="1:12">
      <c r="A252" s="17"/>
      <c r="B252" s="6"/>
      <c r="C252" s="6"/>
      <c r="D252" s="6"/>
      <c r="E252" s="6"/>
      <c r="F252" s="12"/>
      <c r="G252" s="84"/>
      <c r="H252" s="12"/>
      <c r="I252" s="16"/>
      <c r="J252" s="16"/>
      <c r="K252" s="16"/>
      <c r="L252" s="17"/>
    </row>
    <row r="253" spans="1:12">
      <c r="A253" s="17"/>
      <c r="B253" s="6"/>
      <c r="C253" s="6"/>
      <c r="D253" s="6"/>
      <c r="E253" s="6"/>
      <c r="F253" s="12"/>
      <c r="G253" s="84"/>
      <c r="H253" s="12"/>
      <c r="I253" s="16"/>
      <c r="J253" s="16"/>
      <c r="K253" s="16"/>
      <c r="L253" s="17"/>
    </row>
    <row r="254" spans="1:12">
      <c r="A254" s="17"/>
      <c r="B254" s="6"/>
      <c r="C254" s="6"/>
      <c r="D254" s="6"/>
      <c r="E254" s="6"/>
      <c r="F254" s="12"/>
      <c r="G254" s="84"/>
      <c r="H254" s="12"/>
      <c r="I254" s="16"/>
      <c r="J254" s="16"/>
      <c r="K254" s="16"/>
      <c r="L254" s="17"/>
    </row>
    <row r="255" spans="1:12">
      <c r="A255" s="17"/>
      <c r="B255" s="6"/>
      <c r="C255" s="6"/>
      <c r="D255" s="6"/>
      <c r="E255" s="6"/>
      <c r="F255" s="12"/>
      <c r="G255" s="84"/>
      <c r="H255" s="12"/>
      <c r="I255" s="16"/>
      <c r="J255" s="16"/>
      <c r="K255" s="16"/>
      <c r="L255" s="17"/>
    </row>
    <row r="256" spans="1:12">
      <c r="A256" s="17"/>
      <c r="B256" s="6"/>
      <c r="C256" s="6"/>
      <c r="D256" s="6"/>
      <c r="E256" s="6"/>
      <c r="F256" s="12"/>
      <c r="G256" s="84"/>
      <c r="H256" s="12"/>
      <c r="I256" s="16"/>
      <c r="J256" s="16"/>
      <c r="K256" s="16"/>
      <c r="L256" s="17"/>
    </row>
    <row r="257" spans="1:12">
      <c r="A257" s="17"/>
      <c r="B257" s="6"/>
      <c r="C257" s="6"/>
      <c r="D257" s="6"/>
      <c r="E257" s="6"/>
      <c r="F257" s="12"/>
      <c r="G257" s="84"/>
      <c r="H257" s="12"/>
      <c r="I257" s="16"/>
      <c r="J257" s="16"/>
      <c r="K257" s="16"/>
      <c r="L257" s="17"/>
    </row>
    <row r="258" spans="1:12">
      <c r="A258" s="17"/>
      <c r="B258" s="6"/>
      <c r="C258" s="6"/>
      <c r="D258" s="6"/>
      <c r="E258" s="6"/>
      <c r="F258" s="12"/>
      <c r="G258" s="84"/>
      <c r="H258" s="12"/>
      <c r="I258" s="16"/>
      <c r="J258" s="16"/>
      <c r="K258" s="16"/>
      <c r="L258" s="17"/>
    </row>
    <row r="259" spans="1:12">
      <c r="A259" s="17"/>
      <c r="B259" s="6"/>
      <c r="C259" s="6"/>
      <c r="D259" s="6"/>
      <c r="E259" s="6"/>
      <c r="F259" s="12"/>
      <c r="G259" s="84"/>
      <c r="H259" s="12"/>
      <c r="I259" s="16"/>
      <c r="J259" s="16"/>
      <c r="K259" s="16"/>
      <c r="L259" s="17"/>
    </row>
    <row r="260" spans="1:12">
      <c r="A260" s="17"/>
      <c r="B260" s="6"/>
      <c r="C260" s="6"/>
      <c r="D260" s="6"/>
      <c r="E260" s="6"/>
      <c r="F260" s="12"/>
      <c r="G260" s="84"/>
      <c r="H260" s="12"/>
      <c r="I260" s="16"/>
      <c r="J260" s="16"/>
      <c r="K260" s="16"/>
      <c r="L260" s="17"/>
    </row>
    <row r="261" spans="1:12">
      <c r="A261" s="17"/>
      <c r="B261" s="6"/>
      <c r="C261" s="6"/>
      <c r="D261" s="6"/>
      <c r="E261" s="6"/>
      <c r="F261" s="12"/>
      <c r="G261" s="84"/>
      <c r="H261" s="12"/>
      <c r="I261" s="16"/>
      <c r="J261" s="16"/>
      <c r="K261" s="16"/>
      <c r="L261" s="17"/>
    </row>
    <row r="262" spans="1:12">
      <c r="A262" s="17"/>
      <c r="B262" s="6"/>
      <c r="C262" s="6"/>
      <c r="D262" s="6"/>
      <c r="E262" s="6"/>
      <c r="F262" s="12"/>
      <c r="G262" s="84"/>
      <c r="H262" s="12"/>
      <c r="I262" s="16"/>
      <c r="J262" s="16"/>
      <c r="K262" s="16"/>
      <c r="L262" s="17"/>
    </row>
    <row r="263" spans="1:12">
      <c r="A263" s="17"/>
      <c r="B263" s="6"/>
      <c r="C263" s="6"/>
      <c r="D263" s="6"/>
      <c r="E263" s="6"/>
      <c r="F263" s="12"/>
      <c r="G263" s="84"/>
      <c r="H263" s="12"/>
      <c r="I263" s="16"/>
      <c r="J263" s="16"/>
      <c r="K263" s="16"/>
      <c r="L263" s="17"/>
    </row>
    <row r="264" spans="1:12">
      <c r="A264" s="17"/>
      <c r="B264" s="6"/>
      <c r="C264" s="6"/>
      <c r="D264" s="6"/>
      <c r="E264" s="6"/>
      <c r="F264" s="12"/>
      <c r="G264" s="84"/>
      <c r="H264" s="12"/>
      <c r="I264" s="16"/>
      <c r="J264" s="16"/>
      <c r="K264" s="16"/>
      <c r="L264" s="17"/>
    </row>
    <row r="265" spans="1:12">
      <c r="A265" s="17"/>
      <c r="B265" s="6"/>
      <c r="C265" s="6"/>
      <c r="D265" s="6"/>
      <c r="E265" s="6"/>
      <c r="F265" s="12"/>
      <c r="G265" s="84"/>
      <c r="H265" s="12"/>
      <c r="I265" s="16"/>
      <c r="J265" s="16"/>
      <c r="K265" s="16"/>
      <c r="L265" s="17"/>
    </row>
    <row r="266" spans="1:12">
      <c r="A266" s="17"/>
      <c r="B266" s="6"/>
      <c r="C266" s="6"/>
      <c r="D266" s="6"/>
      <c r="E266" s="6"/>
      <c r="F266" s="12"/>
      <c r="G266" s="84"/>
      <c r="H266" s="12"/>
      <c r="I266" s="16"/>
      <c r="J266" s="16"/>
      <c r="K266" s="16"/>
      <c r="L266" s="17"/>
    </row>
    <row r="267" spans="1:12">
      <c r="A267" s="17"/>
      <c r="B267" s="6"/>
      <c r="C267" s="6"/>
      <c r="D267" s="6"/>
      <c r="E267" s="6"/>
      <c r="F267" s="12"/>
      <c r="G267" s="84"/>
      <c r="H267" s="12"/>
      <c r="I267" s="16"/>
      <c r="J267" s="16"/>
      <c r="K267" s="16"/>
      <c r="L267" s="17"/>
    </row>
    <row r="268" spans="1:12">
      <c r="A268" s="17"/>
      <c r="B268" s="6"/>
      <c r="C268" s="6"/>
      <c r="D268" s="6"/>
      <c r="E268" s="6"/>
      <c r="F268" s="12"/>
      <c r="G268" s="84"/>
      <c r="H268" s="12"/>
      <c r="I268" s="16"/>
      <c r="J268" s="16"/>
      <c r="K268" s="16"/>
      <c r="L268" s="17"/>
    </row>
    <row r="269" spans="1:12">
      <c r="A269" s="17"/>
      <c r="B269" s="6"/>
      <c r="C269" s="6"/>
      <c r="D269" s="6"/>
      <c r="E269" s="6"/>
      <c r="F269" s="12"/>
      <c r="G269" s="84"/>
      <c r="H269" s="12"/>
      <c r="I269" s="16"/>
      <c r="J269" s="16"/>
      <c r="K269" s="16"/>
      <c r="L269" s="17"/>
    </row>
    <row r="270" spans="1:12">
      <c r="A270" s="17"/>
      <c r="B270" s="6"/>
      <c r="C270" s="6"/>
      <c r="D270" s="6"/>
      <c r="E270" s="6"/>
      <c r="F270" s="12"/>
      <c r="G270" s="84"/>
      <c r="H270" s="12"/>
      <c r="I270" s="16"/>
      <c r="J270" s="16"/>
      <c r="K270" s="16"/>
      <c r="L270" s="17"/>
    </row>
    <row r="271" spans="1:12">
      <c r="A271" s="17"/>
      <c r="B271" s="6"/>
      <c r="C271" s="6"/>
      <c r="D271" s="6"/>
      <c r="E271" s="6"/>
      <c r="F271" s="12"/>
      <c r="G271" s="84"/>
      <c r="H271" s="12"/>
      <c r="I271" s="16"/>
      <c r="J271" s="16"/>
      <c r="K271" s="16"/>
      <c r="L271" s="17"/>
    </row>
    <row r="272" spans="1:12">
      <c r="A272" s="17"/>
      <c r="B272" s="6"/>
      <c r="C272" s="6"/>
      <c r="D272" s="6"/>
      <c r="E272" s="6"/>
      <c r="F272" s="12"/>
      <c r="G272" s="84"/>
      <c r="H272" s="12"/>
      <c r="I272" s="16"/>
      <c r="J272" s="16"/>
      <c r="K272" s="16"/>
      <c r="L272" s="17"/>
    </row>
    <row r="273" spans="1:12">
      <c r="A273" s="17"/>
      <c r="B273" s="6"/>
      <c r="C273" s="6"/>
      <c r="D273" s="6"/>
      <c r="E273" s="6"/>
      <c r="F273" s="12"/>
      <c r="G273" s="84"/>
      <c r="H273" s="12"/>
      <c r="I273" s="16"/>
      <c r="J273" s="16"/>
      <c r="K273" s="16"/>
      <c r="L273" s="17"/>
    </row>
    <row r="274" spans="1:12">
      <c r="A274" s="17"/>
      <c r="B274" s="6"/>
      <c r="C274" s="6"/>
      <c r="D274" s="6"/>
      <c r="E274" s="6"/>
      <c r="F274" s="12"/>
      <c r="G274" s="84"/>
      <c r="H274" s="12"/>
      <c r="I274" s="16"/>
      <c r="J274" s="16"/>
      <c r="K274" s="16"/>
      <c r="L274" s="17"/>
    </row>
    <row r="275" spans="1:12">
      <c r="A275" s="17"/>
      <c r="B275" s="6"/>
      <c r="C275" s="6"/>
      <c r="D275" s="6"/>
      <c r="E275" s="6"/>
      <c r="F275" s="12"/>
      <c r="G275" s="84"/>
      <c r="H275" s="12"/>
      <c r="I275" s="16"/>
      <c r="J275" s="16"/>
      <c r="K275" s="16"/>
      <c r="L275" s="17"/>
    </row>
    <row r="276" spans="1:12">
      <c r="A276" s="17"/>
      <c r="B276" s="6"/>
      <c r="C276" s="6"/>
      <c r="D276" s="6"/>
      <c r="E276" s="6"/>
      <c r="F276" s="12"/>
      <c r="G276" s="84"/>
      <c r="H276" s="12"/>
      <c r="I276" s="16"/>
      <c r="J276" s="16"/>
      <c r="K276" s="16"/>
      <c r="L276" s="17"/>
    </row>
    <row r="277" spans="1:12">
      <c r="A277" s="17"/>
      <c r="B277" s="6"/>
      <c r="C277" s="6"/>
      <c r="D277" s="6"/>
      <c r="E277" s="6"/>
      <c r="F277" s="12"/>
      <c r="G277" s="84"/>
      <c r="H277" s="12"/>
      <c r="I277" s="16"/>
      <c r="J277" s="16"/>
      <c r="K277" s="16"/>
      <c r="L277" s="17"/>
    </row>
    <row r="278" spans="1:12">
      <c r="A278" s="17"/>
      <c r="B278" s="6"/>
      <c r="C278" s="6"/>
      <c r="D278" s="6"/>
      <c r="E278" s="6"/>
      <c r="F278" s="12"/>
      <c r="G278" s="84"/>
      <c r="H278" s="12"/>
      <c r="I278" s="16"/>
      <c r="J278" s="16"/>
      <c r="K278" s="16"/>
      <c r="L278" s="17"/>
    </row>
    <row r="279" spans="1:12">
      <c r="A279" s="17"/>
      <c r="B279" s="6"/>
      <c r="C279" s="6"/>
      <c r="D279" s="6"/>
      <c r="E279" s="6"/>
      <c r="F279" s="12"/>
      <c r="G279" s="84"/>
      <c r="H279" s="12"/>
      <c r="I279" s="16"/>
      <c r="J279" s="16"/>
      <c r="K279" s="16"/>
      <c r="L279" s="17"/>
    </row>
    <row r="280" spans="1:12">
      <c r="A280" s="17"/>
      <c r="B280" s="6"/>
      <c r="C280" s="6"/>
      <c r="D280" s="6"/>
      <c r="E280" s="6"/>
      <c r="F280" s="12"/>
      <c r="G280" s="84"/>
      <c r="H280" s="12"/>
      <c r="I280" s="16"/>
      <c r="J280" s="16"/>
      <c r="K280" s="16"/>
      <c r="L280" s="17"/>
    </row>
    <row r="281" spans="1:12">
      <c r="A281" s="17"/>
      <c r="B281" s="6"/>
      <c r="C281" s="6"/>
      <c r="D281" s="6"/>
      <c r="E281" s="6"/>
      <c r="F281" s="12"/>
      <c r="G281" s="84"/>
      <c r="H281" s="12"/>
      <c r="I281" s="16"/>
      <c r="J281" s="16"/>
      <c r="K281" s="16"/>
      <c r="L281" s="17"/>
    </row>
    <row r="282" spans="1:12">
      <c r="A282" s="17"/>
      <c r="B282" s="6"/>
      <c r="C282" s="6"/>
      <c r="D282" s="6"/>
      <c r="E282" s="6"/>
      <c r="F282" s="12"/>
      <c r="G282" s="84"/>
      <c r="H282" s="12"/>
      <c r="I282" s="16"/>
      <c r="J282" s="16"/>
      <c r="K282" s="16"/>
      <c r="L282" s="17"/>
    </row>
    <row r="283" spans="1:12">
      <c r="A283" s="17"/>
      <c r="B283" s="6"/>
      <c r="C283" s="6"/>
      <c r="D283" s="6"/>
      <c r="E283" s="6"/>
      <c r="F283" s="12"/>
      <c r="G283" s="84"/>
      <c r="H283" s="12"/>
      <c r="I283" s="16"/>
      <c r="J283" s="16"/>
      <c r="K283" s="16"/>
      <c r="L283" s="17"/>
    </row>
    <row r="284" spans="1:12">
      <c r="A284" s="17"/>
      <c r="B284" s="6"/>
      <c r="C284" s="6"/>
      <c r="D284" s="6"/>
      <c r="E284" s="6"/>
      <c r="F284" s="12"/>
      <c r="G284" s="84"/>
      <c r="H284" s="12"/>
      <c r="I284" s="16"/>
      <c r="J284" s="16"/>
      <c r="K284" s="16"/>
      <c r="L284" s="17"/>
    </row>
    <row r="285" spans="1:12">
      <c r="A285" s="17"/>
      <c r="B285" s="6"/>
      <c r="C285" s="6"/>
      <c r="D285" s="6"/>
      <c r="E285" s="6"/>
      <c r="F285" s="12"/>
      <c r="G285" s="84"/>
      <c r="H285" s="12"/>
      <c r="I285" s="16"/>
      <c r="J285" s="16"/>
      <c r="K285" s="16"/>
      <c r="L285" s="17"/>
    </row>
    <row r="286" spans="1:12">
      <c r="A286" s="17"/>
      <c r="B286" s="6"/>
      <c r="C286" s="6"/>
      <c r="D286" s="6"/>
      <c r="E286" s="6"/>
      <c r="F286" s="12"/>
      <c r="G286" s="84"/>
      <c r="H286" s="12"/>
      <c r="I286" s="16"/>
      <c r="J286" s="16"/>
      <c r="K286" s="16"/>
      <c r="L286" s="17"/>
    </row>
    <row r="287" spans="1:12">
      <c r="A287" s="17"/>
      <c r="B287" s="6"/>
      <c r="C287" s="6"/>
      <c r="D287" s="6"/>
      <c r="E287" s="6"/>
      <c r="F287" s="12"/>
      <c r="G287" s="84"/>
      <c r="H287" s="12"/>
      <c r="I287" s="16"/>
      <c r="J287" s="16"/>
      <c r="K287" s="16"/>
      <c r="L287" s="17"/>
    </row>
    <row r="288" spans="1:12">
      <c r="A288" s="17"/>
      <c r="B288" s="6"/>
      <c r="C288" s="6"/>
      <c r="D288" s="6"/>
      <c r="E288" s="6"/>
      <c r="F288" s="12"/>
      <c r="G288" s="84"/>
      <c r="H288" s="12"/>
      <c r="I288" s="16"/>
      <c r="J288" s="16"/>
      <c r="K288" s="16"/>
      <c r="L288" s="17"/>
    </row>
    <row r="289" spans="1:12">
      <c r="A289" s="17"/>
      <c r="B289" s="6"/>
      <c r="C289" s="6"/>
      <c r="D289" s="6"/>
      <c r="E289" s="6"/>
      <c r="F289" s="12"/>
      <c r="G289" s="84"/>
      <c r="H289" s="12"/>
      <c r="I289" s="16"/>
      <c r="J289" s="16"/>
      <c r="K289" s="16"/>
      <c r="L289" s="17"/>
    </row>
    <row r="290" spans="1:12">
      <c r="A290" s="17"/>
      <c r="B290" s="6"/>
      <c r="C290" s="6"/>
      <c r="D290" s="6"/>
      <c r="E290" s="6"/>
      <c r="F290" s="12"/>
      <c r="G290" s="84"/>
      <c r="H290" s="12"/>
      <c r="I290" s="16"/>
      <c r="J290" s="16"/>
      <c r="K290" s="16"/>
      <c r="L290" s="17"/>
    </row>
    <row r="291" spans="1:12">
      <c r="A291" s="17"/>
      <c r="B291" s="6"/>
      <c r="C291" s="6"/>
      <c r="D291" s="6"/>
      <c r="E291" s="6"/>
      <c r="F291" s="12"/>
      <c r="G291" s="84"/>
      <c r="H291" s="12"/>
      <c r="I291" s="16"/>
      <c r="J291" s="16"/>
      <c r="K291" s="16"/>
      <c r="L291" s="17"/>
    </row>
    <row r="292" spans="1:12">
      <c r="A292" s="17"/>
      <c r="B292" s="6"/>
      <c r="C292" s="6"/>
      <c r="D292" s="6"/>
      <c r="E292" s="6"/>
      <c r="F292" s="12"/>
      <c r="G292" s="84"/>
      <c r="H292" s="12"/>
      <c r="I292" s="16"/>
      <c r="J292" s="16"/>
      <c r="K292" s="16"/>
      <c r="L292" s="17"/>
    </row>
    <row r="293" spans="1:12">
      <c r="A293" s="17"/>
      <c r="B293" s="6"/>
      <c r="C293" s="6"/>
      <c r="D293" s="6"/>
      <c r="E293" s="6"/>
      <c r="F293" s="12"/>
      <c r="G293" s="84"/>
      <c r="H293" s="12"/>
      <c r="I293" s="16"/>
      <c r="J293" s="16"/>
      <c r="K293" s="16"/>
      <c r="L293" s="17"/>
    </row>
    <row r="294" spans="1:12">
      <c r="A294" s="17"/>
      <c r="B294" s="6"/>
      <c r="C294" s="6"/>
      <c r="D294" s="6"/>
      <c r="E294" s="6"/>
      <c r="F294" s="12"/>
      <c r="G294" s="84"/>
      <c r="H294" s="12"/>
      <c r="I294" s="16"/>
      <c r="J294" s="16"/>
      <c r="K294" s="16"/>
      <c r="L294" s="17"/>
    </row>
    <row r="295" spans="1:12">
      <c r="A295" s="17"/>
      <c r="B295" s="6"/>
      <c r="C295" s="6"/>
      <c r="D295" s="6"/>
      <c r="E295" s="6"/>
      <c r="F295" s="12"/>
      <c r="G295" s="84"/>
      <c r="H295" s="12"/>
      <c r="I295" s="16"/>
      <c r="J295" s="16"/>
      <c r="K295" s="16"/>
      <c r="L295" s="17"/>
    </row>
    <row r="296" spans="1:12">
      <c r="A296" s="17"/>
      <c r="B296" s="6"/>
      <c r="C296" s="6"/>
      <c r="D296" s="6"/>
      <c r="E296" s="6"/>
      <c r="F296" s="12"/>
      <c r="G296" s="84"/>
      <c r="H296" s="12"/>
      <c r="I296" s="16"/>
      <c r="J296" s="16"/>
      <c r="K296" s="16"/>
      <c r="L296" s="17"/>
    </row>
    <row r="297" spans="1:12">
      <c r="A297" s="17"/>
      <c r="B297" s="6"/>
      <c r="C297" s="6"/>
      <c r="D297" s="6"/>
      <c r="E297" s="6"/>
      <c r="F297" s="12"/>
      <c r="G297" s="84"/>
      <c r="H297" s="12"/>
      <c r="I297" s="16"/>
      <c r="J297" s="16"/>
      <c r="K297" s="16"/>
      <c r="L297" s="17"/>
    </row>
    <row r="298" spans="1:12">
      <c r="A298" s="17"/>
      <c r="B298" s="6"/>
      <c r="C298" s="6"/>
      <c r="D298" s="6"/>
      <c r="E298" s="6"/>
      <c r="F298" s="12"/>
      <c r="G298" s="84"/>
      <c r="H298" s="12"/>
      <c r="I298" s="16"/>
      <c r="J298" s="16"/>
      <c r="K298" s="16"/>
      <c r="L298" s="17"/>
    </row>
    <row r="299" spans="1:12">
      <c r="A299" s="17"/>
      <c r="B299" s="6"/>
      <c r="C299" s="6"/>
      <c r="D299" s="6"/>
      <c r="E299" s="6"/>
      <c r="F299" s="12"/>
      <c r="G299" s="84"/>
      <c r="H299" s="12"/>
      <c r="I299" s="16"/>
      <c r="J299" s="16"/>
      <c r="K299" s="16"/>
      <c r="L299" s="17"/>
    </row>
    <row r="300" spans="1:12">
      <c r="A300" s="17"/>
      <c r="B300" s="6"/>
      <c r="C300" s="6"/>
      <c r="D300" s="6"/>
      <c r="E300" s="6"/>
      <c r="F300" s="12"/>
      <c r="G300" s="84"/>
      <c r="H300" s="12"/>
      <c r="I300" s="16"/>
      <c r="J300" s="16"/>
      <c r="K300" s="16"/>
      <c r="L300" s="17"/>
    </row>
    <row r="301" spans="1:12">
      <c r="A301" s="17"/>
      <c r="B301" s="6"/>
      <c r="C301" s="6"/>
      <c r="D301" s="6"/>
      <c r="E301" s="6"/>
      <c r="F301" s="12"/>
      <c r="G301" s="84"/>
      <c r="H301" s="12"/>
      <c r="I301" s="16"/>
      <c r="J301" s="16"/>
      <c r="K301" s="16"/>
      <c r="L301" s="17"/>
    </row>
    <row r="302" spans="1:12">
      <c r="A302" s="17"/>
      <c r="B302" s="6"/>
      <c r="C302" s="6"/>
      <c r="D302" s="6"/>
      <c r="E302" s="6"/>
      <c r="F302" s="12"/>
      <c r="G302" s="84"/>
      <c r="H302" s="12"/>
      <c r="I302" s="16"/>
      <c r="J302" s="16"/>
      <c r="K302" s="16"/>
      <c r="L302" s="17"/>
    </row>
    <row r="303" spans="1:12">
      <c r="A303" s="17"/>
      <c r="B303" s="6"/>
      <c r="C303" s="6"/>
      <c r="D303" s="6"/>
      <c r="E303" s="6"/>
      <c r="F303" s="12"/>
      <c r="G303" s="84"/>
      <c r="H303" s="12"/>
      <c r="I303" s="16"/>
      <c r="J303" s="16"/>
      <c r="K303" s="16"/>
      <c r="L303" s="17"/>
    </row>
    <row r="304" spans="1:12">
      <c r="A304" s="17"/>
      <c r="B304" s="6"/>
      <c r="C304" s="6"/>
      <c r="D304" s="6"/>
      <c r="E304" s="6"/>
      <c r="F304" s="12"/>
      <c r="G304" s="84"/>
      <c r="H304" s="12"/>
      <c r="I304" s="16"/>
      <c r="J304" s="16"/>
      <c r="K304" s="16"/>
      <c r="L304" s="17"/>
    </row>
    <row r="305" spans="1:12">
      <c r="A305" s="17"/>
      <c r="B305" s="6"/>
      <c r="C305" s="6"/>
      <c r="D305" s="6"/>
      <c r="E305" s="6"/>
      <c r="F305" s="12"/>
      <c r="G305" s="84"/>
      <c r="H305" s="12"/>
      <c r="I305" s="16"/>
      <c r="J305" s="16"/>
      <c r="K305" s="16"/>
      <c r="L305" s="17"/>
    </row>
    <row r="306" spans="1:12">
      <c r="A306" s="17"/>
      <c r="B306" s="6"/>
      <c r="C306" s="6"/>
      <c r="D306" s="6"/>
      <c r="E306" s="6"/>
      <c r="F306" s="12"/>
      <c r="G306" s="84"/>
      <c r="H306" s="12"/>
      <c r="I306" s="16"/>
      <c r="J306" s="16"/>
      <c r="K306" s="16"/>
      <c r="L306" s="17"/>
    </row>
    <row r="307" spans="1:12">
      <c r="A307" s="17"/>
      <c r="B307" s="6"/>
      <c r="C307" s="6"/>
      <c r="D307" s="6"/>
      <c r="E307" s="6"/>
      <c r="F307" s="12"/>
      <c r="G307" s="84"/>
      <c r="H307" s="12"/>
      <c r="I307" s="16"/>
      <c r="J307" s="16"/>
      <c r="K307" s="16"/>
      <c r="L307" s="17"/>
    </row>
    <row r="308" spans="1:12">
      <c r="A308" s="17"/>
      <c r="B308" s="6"/>
      <c r="C308" s="6"/>
      <c r="D308" s="6"/>
      <c r="E308" s="6"/>
      <c r="F308" s="12"/>
      <c r="G308" s="84"/>
      <c r="H308" s="12"/>
      <c r="I308" s="16"/>
      <c r="J308" s="16"/>
      <c r="K308" s="16"/>
      <c r="L308" s="17"/>
    </row>
    <row r="309" spans="1:12">
      <c r="A309" s="17"/>
      <c r="B309" s="6"/>
      <c r="C309" s="6"/>
      <c r="D309" s="6"/>
      <c r="E309" s="6"/>
      <c r="F309" s="12"/>
      <c r="G309" s="84"/>
      <c r="H309" s="12"/>
      <c r="I309" s="16"/>
      <c r="J309" s="16"/>
      <c r="K309" s="16"/>
      <c r="L309" s="17"/>
    </row>
    <row r="310" spans="1:12">
      <c r="A310" s="17"/>
      <c r="B310" s="6"/>
      <c r="C310" s="6"/>
      <c r="D310" s="6"/>
      <c r="E310" s="6"/>
      <c r="F310" s="12"/>
      <c r="G310" s="84"/>
      <c r="H310" s="12"/>
      <c r="I310" s="16"/>
      <c r="J310" s="16"/>
      <c r="K310" s="16"/>
      <c r="L310" s="17"/>
    </row>
    <row r="311" spans="1:12">
      <c r="A311" s="17"/>
      <c r="B311" s="6"/>
      <c r="C311" s="6"/>
      <c r="D311" s="6"/>
      <c r="E311" s="6"/>
      <c r="F311" s="12"/>
      <c r="G311" s="84"/>
      <c r="H311" s="12"/>
      <c r="I311" s="16"/>
      <c r="J311" s="16"/>
      <c r="K311" s="16"/>
      <c r="L311" s="17"/>
    </row>
    <row r="312" spans="1:12">
      <c r="A312" s="17"/>
      <c r="B312" s="6"/>
      <c r="C312" s="6"/>
      <c r="D312" s="6"/>
      <c r="E312" s="6"/>
      <c r="F312" s="12"/>
      <c r="G312" s="84"/>
      <c r="H312" s="12"/>
      <c r="I312" s="16"/>
      <c r="J312" s="16"/>
      <c r="K312" s="16"/>
      <c r="L312" s="17"/>
    </row>
    <row r="313" spans="1:12">
      <c r="A313" s="17"/>
      <c r="B313" s="6"/>
      <c r="C313" s="6"/>
      <c r="D313" s="6"/>
      <c r="E313" s="6"/>
      <c r="F313" s="12"/>
      <c r="G313" s="84"/>
      <c r="H313" s="12"/>
      <c r="I313" s="16"/>
      <c r="J313" s="16"/>
      <c r="K313" s="16"/>
      <c r="L313" s="17"/>
    </row>
    <row r="314" spans="1:12">
      <c r="A314" s="17"/>
      <c r="B314" s="6"/>
      <c r="C314" s="6"/>
      <c r="D314" s="6"/>
      <c r="E314" s="6"/>
      <c r="F314" s="12"/>
      <c r="G314" s="84"/>
      <c r="H314" s="12"/>
      <c r="I314" s="16"/>
      <c r="J314" s="16"/>
      <c r="K314" s="16"/>
      <c r="L314" s="17"/>
    </row>
    <row r="315" spans="1:12">
      <c r="A315" s="17"/>
      <c r="B315" s="6"/>
      <c r="C315" s="6"/>
      <c r="D315" s="6"/>
      <c r="E315" s="6"/>
      <c r="F315" s="12"/>
      <c r="G315" s="84"/>
      <c r="H315" s="12"/>
      <c r="I315" s="16"/>
      <c r="J315" s="16"/>
      <c r="K315" s="16"/>
      <c r="L315" s="17"/>
    </row>
    <row r="316" spans="1:12">
      <c r="A316" s="17"/>
      <c r="B316" s="6"/>
      <c r="C316" s="6"/>
      <c r="D316" s="6"/>
      <c r="E316" s="6"/>
      <c r="F316" s="12"/>
      <c r="G316" s="84"/>
      <c r="H316" s="12"/>
      <c r="I316" s="16"/>
      <c r="J316" s="16"/>
      <c r="K316" s="16"/>
      <c r="L316" s="17"/>
    </row>
    <row r="317" spans="1:12">
      <c r="A317" s="17"/>
      <c r="B317" s="6"/>
      <c r="C317" s="6"/>
      <c r="D317" s="6"/>
      <c r="E317" s="6"/>
      <c r="F317" s="12"/>
      <c r="G317" s="84"/>
      <c r="H317" s="12"/>
      <c r="I317" s="16"/>
      <c r="J317" s="16"/>
      <c r="K317" s="16"/>
      <c r="L317" s="17"/>
    </row>
    <row r="318" spans="1:12">
      <c r="A318" s="17"/>
      <c r="B318" s="6"/>
      <c r="C318" s="6"/>
      <c r="D318" s="6"/>
      <c r="E318" s="6"/>
      <c r="F318" s="12"/>
      <c r="G318" s="84"/>
      <c r="H318" s="12"/>
      <c r="I318" s="16"/>
      <c r="J318" s="16"/>
      <c r="K318" s="16"/>
      <c r="L318" s="17"/>
    </row>
    <row r="319" spans="1:12">
      <c r="A319" s="17"/>
      <c r="B319" s="6"/>
      <c r="C319" s="6"/>
      <c r="D319" s="6"/>
      <c r="E319" s="6"/>
      <c r="F319" s="12"/>
      <c r="G319" s="84"/>
      <c r="H319" s="12"/>
      <c r="I319" s="16"/>
      <c r="J319" s="16"/>
      <c r="K319" s="16"/>
      <c r="L319" s="17"/>
    </row>
    <row r="320" spans="1:12">
      <c r="A320" s="17"/>
      <c r="B320" s="6"/>
      <c r="C320" s="6"/>
      <c r="D320" s="6"/>
      <c r="E320" s="6"/>
      <c r="F320" s="12"/>
      <c r="G320" s="84"/>
      <c r="H320" s="12"/>
      <c r="I320" s="16"/>
      <c r="J320" s="16"/>
      <c r="K320" s="16"/>
      <c r="L320" s="17"/>
    </row>
    <row r="321" spans="1:12">
      <c r="A321" s="17"/>
      <c r="B321" s="6"/>
      <c r="C321" s="6"/>
      <c r="D321" s="6"/>
      <c r="E321" s="6"/>
      <c r="F321" s="12"/>
      <c r="G321" s="84"/>
      <c r="H321" s="12"/>
      <c r="I321" s="16"/>
      <c r="J321" s="16"/>
      <c r="K321" s="16"/>
      <c r="L321" s="17"/>
    </row>
    <row r="322" spans="1:12">
      <c r="A322" s="17"/>
      <c r="B322" s="6"/>
      <c r="C322" s="6"/>
      <c r="D322" s="6"/>
      <c r="E322" s="6"/>
      <c r="F322" s="12"/>
      <c r="G322" s="84"/>
      <c r="H322" s="12"/>
      <c r="I322" s="16"/>
      <c r="J322" s="16"/>
      <c r="K322" s="16"/>
      <c r="L322" s="17"/>
    </row>
    <row r="323" spans="1:12">
      <c r="A323" s="17"/>
      <c r="B323" s="6"/>
      <c r="C323" s="6"/>
      <c r="D323" s="6"/>
      <c r="E323" s="6"/>
      <c r="F323" s="12"/>
      <c r="G323" s="84"/>
      <c r="H323" s="12"/>
      <c r="I323" s="16"/>
      <c r="J323" s="16"/>
      <c r="K323" s="16"/>
      <c r="L323" s="17"/>
    </row>
    <row r="324" spans="1:12">
      <c r="A324" s="17"/>
      <c r="B324" s="6"/>
      <c r="C324" s="6"/>
      <c r="D324" s="6"/>
      <c r="E324" s="6"/>
      <c r="F324" s="12"/>
      <c r="G324" s="84"/>
      <c r="H324" s="12"/>
      <c r="I324" s="16"/>
      <c r="J324" s="16"/>
      <c r="K324" s="16"/>
      <c r="L324" s="17"/>
    </row>
    <row r="325" spans="1:12">
      <c r="A325" s="17"/>
      <c r="B325" s="6"/>
      <c r="C325" s="6"/>
      <c r="D325" s="6"/>
      <c r="E325" s="6"/>
      <c r="F325" s="12"/>
      <c r="G325" s="84"/>
      <c r="H325" s="12"/>
      <c r="I325" s="16"/>
      <c r="J325" s="16"/>
      <c r="K325" s="16"/>
      <c r="L325" s="17"/>
    </row>
    <row r="326" spans="1:12">
      <c r="A326" s="17"/>
      <c r="B326" s="6"/>
      <c r="C326" s="6"/>
      <c r="D326" s="6"/>
      <c r="E326" s="6"/>
      <c r="F326" s="12"/>
      <c r="G326" s="84"/>
      <c r="H326" s="12"/>
      <c r="I326" s="16"/>
      <c r="J326" s="16"/>
      <c r="K326" s="16"/>
      <c r="L326" s="17"/>
    </row>
    <row r="327" spans="1:12">
      <c r="A327" s="17"/>
      <c r="B327" s="6"/>
      <c r="C327" s="6"/>
      <c r="D327" s="6"/>
      <c r="E327" s="6"/>
      <c r="F327" s="12"/>
      <c r="G327" s="84"/>
      <c r="H327" s="12"/>
      <c r="I327" s="16"/>
      <c r="J327" s="16"/>
      <c r="K327" s="16"/>
      <c r="L327" s="17"/>
    </row>
    <row r="328" spans="1:12">
      <c r="A328" s="17"/>
      <c r="B328" s="6"/>
      <c r="C328" s="6"/>
      <c r="D328" s="6"/>
      <c r="E328" s="6"/>
      <c r="F328" s="12"/>
      <c r="G328" s="84"/>
      <c r="H328" s="12"/>
      <c r="I328" s="16"/>
      <c r="J328" s="16"/>
      <c r="K328" s="16"/>
      <c r="L328" s="17"/>
    </row>
    <row r="329" spans="1:12">
      <c r="A329" s="17"/>
      <c r="B329" s="6"/>
      <c r="C329" s="6"/>
      <c r="D329" s="6"/>
      <c r="E329" s="6"/>
      <c r="F329" s="12"/>
      <c r="G329" s="84"/>
      <c r="H329" s="12"/>
      <c r="I329" s="16"/>
      <c r="J329" s="16"/>
      <c r="K329" s="16"/>
      <c r="L329" s="17"/>
    </row>
    <row r="330" spans="1:12">
      <c r="A330" s="17"/>
      <c r="B330" s="6"/>
      <c r="C330" s="6"/>
      <c r="D330" s="6"/>
      <c r="E330" s="6"/>
      <c r="F330" s="12"/>
      <c r="G330" s="84"/>
      <c r="H330" s="12"/>
      <c r="I330" s="16"/>
      <c r="J330" s="16"/>
      <c r="K330" s="16"/>
      <c r="L330" s="17"/>
    </row>
    <row r="331" spans="1:12">
      <c r="A331" s="17"/>
      <c r="B331" s="6"/>
      <c r="C331" s="6"/>
      <c r="D331" s="6"/>
      <c r="E331" s="6"/>
      <c r="F331" s="12"/>
      <c r="G331" s="84"/>
      <c r="H331" s="12"/>
      <c r="I331" s="16"/>
      <c r="J331" s="16"/>
      <c r="K331" s="16"/>
      <c r="L331" s="17"/>
    </row>
    <row r="332" spans="1:12">
      <c r="A332" s="17"/>
      <c r="B332" s="6"/>
      <c r="C332" s="6"/>
      <c r="D332" s="6"/>
      <c r="E332" s="6"/>
      <c r="F332" s="12"/>
      <c r="G332" s="84"/>
      <c r="H332" s="12"/>
      <c r="I332" s="16"/>
      <c r="J332" s="16"/>
      <c r="K332" s="16"/>
      <c r="L332" s="17"/>
    </row>
    <row r="333" spans="1:12">
      <c r="A333" s="17"/>
      <c r="B333" s="6"/>
      <c r="C333" s="6"/>
      <c r="D333" s="6"/>
      <c r="E333" s="6"/>
      <c r="F333" s="12"/>
      <c r="G333" s="84"/>
      <c r="H333" s="12"/>
      <c r="I333" s="16"/>
      <c r="J333" s="16"/>
      <c r="K333" s="16"/>
      <c r="L333" s="17"/>
    </row>
    <row r="334" spans="1:12">
      <c r="A334" s="17"/>
      <c r="B334" s="6"/>
      <c r="C334" s="6"/>
      <c r="D334" s="6"/>
      <c r="E334" s="6"/>
      <c r="F334" s="12"/>
      <c r="G334" s="84"/>
      <c r="H334" s="12"/>
      <c r="I334" s="16"/>
      <c r="J334" s="16"/>
      <c r="K334" s="16"/>
      <c r="L334" s="17"/>
    </row>
    <row r="335" spans="1:12">
      <c r="A335" s="17"/>
      <c r="B335" s="6"/>
      <c r="C335" s="6"/>
      <c r="D335" s="6"/>
      <c r="E335" s="6"/>
      <c r="F335" s="12"/>
      <c r="G335" s="84"/>
      <c r="H335" s="12"/>
      <c r="I335" s="16"/>
      <c r="J335" s="16"/>
      <c r="K335" s="16"/>
      <c r="L335" s="17"/>
    </row>
    <row r="336" spans="1:12">
      <c r="A336" s="17"/>
      <c r="B336" s="6"/>
      <c r="C336" s="6"/>
      <c r="D336" s="6"/>
      <c r="E336" s="6"/>
      <c r="F336" s="12"/>
      <c r="G336" s="84"/>
      <c r="H336" s="12"/>
      <c r="I336" s="16"/>
      <c r="J336" s="16"/>
      <c r="K336" s="16"/>
      <c r="L336" s="17"/>
    </row>
    <row r="337" spans="1:12">
      <c r="A337" s="17"/>
      <c r="B337" s="6"/>
      <c r="C337" s="6"/>
      <c r="D337" s="6"/>
      <c r="E337" s="6"/>
      <c r="F337" s="12"/>
      <c r="G337" s="84"/>
      <c r="H337" s="12"/>
      <c r="I337" s="16"/>
      <c r="J337" s="16"/>
      <c r="K337" s="16"/>
      <c r="L337" s="17"/>
    </row>
    <row r="338" spans="1:12">
      <c r="A338" s="17"/>
      <c r="B338" s="6"/>
      <c r="C338" s="6"/>
      <c r="D338" s="6"/>
      <c r="E338" s="6"/>
      <c r="F338" s="12"/>
      <c r="G338" s="84"/>
      <c r="H338" s="12"/>
      <c r="I338" s="16"/>
      <c r="J338" s="16"/>
      <c r="K338" s="16"/>
      <c r="L338" s="17"/>
    </row>
    <row r="339" spans="1:12">
      <c r="A339" s="17"/>
      <c r="B339" s="6"/>
      <c r="C339" s="6"/>
      <c r="D339" s="6"/>
      <c r="E339" s="6"/>
      <c r="F339" s="12"/>
      <c r="G339" s="84"/>
      <c r="H339" s="12"/>
      <c r="I339" s="16"/>
      <c r="J339" s="16"/>
      <c r="K339" s="16"/>
      <c r="L339" s="17"/>
    </row>
    <row r="340" spans="1:12">
      <c r="A340" s="17"/>
      <c r="B340" s="6"/>
      <c r="C340" s="6"/>
      <c r="D340" s="6"/>
      <c r="E340" s="6"/>
      <c r="F340" s="12"/>
      <c r="G340" s="84"/>
      <c r="H340" s="12"/>
      <c r="I340" s="16"/>
      <c r="J340" s="16"/>
      <c r="K340" s="16"/>
      <c r="L340" s="17"/>
    </row>
    <row r="341" spans="1:12">
      <c r="A341" s="17"/>
      <c r="B341" s="6"/>
      <c r="C341" s="6"/>
      <c r="D341" s="6"/>
      <c r="E341" s="6"/>
      <c r="F341" s="12"/>
      <c r="G341" s="84"/>
      <c r="H341" s="12"/>
      <c r="I341" s="16"/>
      <c r="J341" s="16"/>
      <c r="K341" s="16"/>
      <c r="L341" s="17"/>
    </row>
    <row r="342" spans="1:12">
      <c r="A342" s="17"/>
      <c r="B342" s="6"/>
      <c r="C342" s="6"/>
      <c r="D342" s="6"/>
      <c r="E342" s="6"/>
      <c r="F342" s="12"/>
      <c r="G342" s="84"/>
      <c r="H342" s="12"/>
      <c r="I342" s="16"/>
      <c r="J342" s="16"/>
      <c r="K342" s="16"/>
      <c r="L342" s="17"/>
    </row>
    <row r="343" spans="1:12">
      <c r="A343" s="17"/>
      <c r="B343" s="6"/>
      <c r="C343" s="6"/>
      <c r="D343" s="6"/>
      <c r="E343" s="6"/>
      <c r="F343" s="12"/>
      <c r="G343" s="84"/>
      <c r="H343" s="12"/>
      <c r="I343" s="16"/>
      <c r="J343" s="16"/>
      <c r="K343" s="16"/>
      <c r="L343" s="17"/>
    </row>
    <row r="344" spans="1:12">
      <c r="A344" s="17"/>
      <c r="B344" s="6"/>
      <c r="C344" s="6"/>
      <c r="D344" s="6"/>
      <c r="E344" s="6"/>
      <c r="F344" s="12"/>
      <c r="G344" s="84"/>
      <c r="H344" s="12"/>
      <c r="I344" s="16"/>
      <c r="J344" s="16"/>
      <c r="K344" s="16"/>
      <c r="L344" s="17"/>
    </row>
    <row r="345" spans="1:12">
      <c r="A345" s="17"/>
      <c r="B345" s="6"/>
      <c r="C345" s="6"/>
      <c r="D345" s="6"/>
      <c r="E345" s="6"/>
      <c r="F345" s="12"/>
      <c r="G345" s="84"/>
      <c r="H345" s="12"/>
      <c r="I345" s="16"/>
      <c r="J345" s="16"/>
      <c r="K345" s="16"/>
      <c r="L345" s="17"/>
    </row>
    <row r="346" spans="1:12">
      <c r="A346" s="17"/>
      <c r="B346" s="6"/>
      <c r="C346" s="6"/>
      <c r="D346" s="6"/>
      <c r="E346" s="6"/>
      <c r="F346" s="12"/>
      <c r="G346" s="84"/>
      <c r="H346" s="12"/>
      <c r="I346" s="16"/>
      <c r="J346" s="16"/>
      <c r="K346" s="16"/>
      <c r="L346" s="17"/>
    </row>
    <row r="347" spans="1:12">
      <c r="A347" s="17"/>
      <c r="B347" s="6"/>
      <c r="C347" s="6"/>
      <c r="D347" s="6"/>
      <c r="E347" s="6"/>
      <c r="F347" s="12"/>
      <c r="G347" s="84"/>
      <c r="H347" s="12"/>
      <c r="I347" s="16"/>
      <c r="J347" s="16"/>
      <c r="K347" s="16"/>
      <c r="L347" s="17"/>
    </row>
    <row r="348" spans="1:12">
      <c r="A348" s="17"/>
      <c r="B348" s="6"/>
      <c r="C348" s="6"/>
      <c r="D348" s="6"/>
      <c r="E348" s="6"/>
      <c r="F348" s="12"/>
      <c r="G348" s="84"/>
      <c r="H348" s="12"/>
      <c r="I348" s="16"/>
      <c r="J348" s="16"/>
      <c r="K348" s="16"/>
      <c r="L348" s="17"/>
    </row>
    <row r="349" spans="1:12">
      <c r="A349" s="17"/>
      <c r="B349" s="6"/>
      <c r="C349" s="6"/>
      <c r="D349" s="6"/>
      <c r="E349" s="6"/>
      <c r="F349" s="12"/>
      <c r="G349" s="84"/>
      <c r="H349" s="12"/>
      <c r="I349" s="16"/>
      <c r="J349" s="16"/>
      <c r="K349" s="16"/>
      <c r="L349" s="17"/>
    </row>
    <row r="350" spans="1:12">
      <c r="A350" s="17"/>
      <c r="B350" s="6"/>
      <c r="C350" s="6"/>
      <c r="D350" s="6"/>
      <c r="E350" s="6"/>
      <c r="F350" s="12"/>
      <c r="G350" s="84"/>
      <c r="H350" s="12"/>
      <c r="I350" s="16"/>
      <c r="J350" s="16"/>
      <c r="K350" s="16"/>
      <c r="L350" s="17"/>
    </row>
    <row r="351" spans="1:12">
      <c r="A351" s="17"/>
      <c r="B351" s="6"/>
      <c r="C351" s="6"/>
      <c r="D351" s="6"/>
      <c r="E351" s="6"/>
      <c r="F351" s="12"/>
      <c r="G351" s="84"/>
      <c r="H351" s="12"/>
      <c r="I351" s="16"/>
      <c r="J351" s="16"/>
      <c r="K351" s="16"/>
      <c r="L351" s="17"/>
    </row>
    <row r="352" spans="1:12">
      <c r="A352" s="17"/>
      <c r="B352" s="6"/>
      <c r="C352" s="6"/>
      <c r="D352" s="6"/>
      <c r="E352" s="6"/>
      <c r="F352" s="12"/>
      <c r="G352" s="84"/>
      <c r="H352" s="12"/>
      <c r="I352" s="16"/>
      <c r="J352" s="16"/>
      <c r="K352" s="16"/>
      <c r="L352" s="17"/>
    </row>
    <row r="353" spans="1:12">
      <c r="A353" s="17"/>
      <c r="B353" s="6"/>
      <c r="C353" s="6"/>
      <c r="D353" s="6"/>
      <c r="E353" s="6"/>
      <c r="F353" s="12"/>
      <c r="G353" s="84"/>
      <c r="H353" s="12"/>
      <c r="I353" s="16"/>
      <c r="J353" s="16"/>
      <c r="K353" s="16"/>
      <c r="L353" s="17"/>
    </row>
    <row r="354" spans="1:12">
      <c r="A354" s="17"/>
      <c r="B354" s="6"/>
      <c r="C354" s="6"/>
      <c r="D354" s="6"/>
      <c r="E354" s="6"/>
      <c r="F354" s="12"/>
      <c r="G354" s="84"/>
      <c r="H354" s="12"/>
      <c r="I354" s="16"/>
      <c r="J354" s="16"/>
      <c r="K354" s="16"/>
      <c r="L354" s="17"/>
    </row>
    <row r="355" spans="1:12">
      <c r="A355" s="17"/>
      <c r="B355" s="6"/>
      <c r="C355" s="6"/>
      <c r="D355" s="6"/>
      <c r="E355" s="6"/>
      <c r="F355" s="12"/>
      <c r="G355" s="84"/>
      <c r="H355" s="12"/>
      <c r="I355" s="16"/>
      <c r="J355" s="16"/>
      <c r="K355" s="16"/>
      <c r="L355" s="17"/>
    </row>
    <row r="356" spans="1:12">
      <c r="A356" s="17"/>
      <c r="B356" s="6"/>
      <c r="C356" s="6"/>
      <c r="D356" s="6"/>
      <c r="E356" s="6"/>
      <c r="F356" s="12"/>
      <c r="G356" s="84"/>
      <c r="H356" s="12"/>
      <c r="I356" s="16"/>
      <c r="J356" s="16"/>
      <c r="K356" s="16"/>
      <c r="L356" s="17"/>
    </row>
    <row r="357" spans="1:12">
      <c r="A357" s="17"/>
      <c r="B357" s="6"/>
      <c r="C357" s="6"/>
      <c r="D357" s="6"/>
      <c r="E357" s="6"/>
      <c r="F357" s="12"/>
      <c r="G357" s="84"/>
      <c r="H357" s="12"/>
      <c r="I357" s="16"/>
      <c r="J357" s="16"/>
      <c r="K357" s="16"/>
      <c r="L357" s="17"/>
    </row>
    <row r="358" spans="1:12">
      <c r="A358" s="17"/>
      <c r="B358" s="6"/>
      <c r="C358" s="6"/>
      <c r="D358" s="6"/>
      <c r="E358" s="6"/>
      <c r="F358" s="12"/>
      <c r="G358" s="84"/>
      <c r="H358" s="12"/>
      <c r="I358" s="16"/>
      <c r="J358" s="16"/>
      <c r="K358" s="16"/>
      <c r="L358" s="17"/>
    </row>
    <row r="359" spans="1:12">
      <c r="A359" s="17"/>
      <c r="B359" s="6"/>
      <c r="C359" s="6"/>
      <c r="D359" s="6"/>
      <c r="E359" s="6"/>
      <c r="F359" s="12"/>
      <c r="G359" s="84"/>
      <c r="H359" s="12"/>
      <c r="I359" s="16"/>
      <c r="J359" s="16"/>
      <c r="K359" s="16"/>
      <c r="L359" s="17"/>
    </row>
    <row r="360" spans="1:12">
      <c r="A360" s="17"/>
      <c r="B360" s="6"/>
      <c r="C360" s="6"/>
      <c r="D360" s="6"/>
      <c r="E360" s="6"/>
      <c r="F360" s="12"/>
      <c r="G360" s="84"/>
      <c r="H360" s="12"/>
      <c r="I360" s="16"/>
      <c r="J360" s="16"/>
      <c r="K360" s="16"/>
      <c r="L360" s="17"/>
    </row>
    <row r="361" spans="1:12">
      <c r="A361" s="17"/>
      <c r="B361" s="6"/>
      <c r="C361" s="6"/>
      <c r="D361" s="6"/>
      <c r="E361" s="6"/>
      <c r="F361" s="12"/>
      <c r="G361" s="84"/>
      <c r="H361" s="12"/>
      <c r="I361" s="16"/>
      <c r="J361" s="16"/>
      <c r="K361" s="16"/>
      <c r="L361" s="17"/>
    </row>
    <row r="362" spans="1:12">
      <c r="A362" s="17"/>
      <c r="B362" s="6"/>
      <c r="C362" s="6"/>
      <c r="D362" s="6"/>
      <c r="E362" s="6"/>
      <c r="F362" s="12"/>
      <c r="G362" s="84"/>
      <c r="H362" s="12"/>
      <c r="I362" s="16"/>
      <c r="J362" s="16"/>
      <c r="K362" s="16"/>
      <c r="L362" s="17"/>
    </row>
    <row r="363" spans="1:12">
      <c r="A363" s="17"/>
      <c r="B363" s="6"/>
      <c r="C363" s="6"/>
      <c r="D363" s="6"/>
      <c r="E363" s="6"/>
      <c r="F363" s="12"/>
      <c r="G363" s="84"/>
      <c r="H363" s="12"/>
      <c r="I363" s="16"/>
      <c r="J363" s="16"/>
      <c r="K363" s="16"/>
      <c r="L363" s="17"/>
    </row>
    <row r="364" spans="1:12">
      <c r="A364" s="17"/>
      <c r="B364" s="6"/>
      <c r="C364" s="6"/>
      <c r="D364" s="6"/>
      <c r="E364" s="6"/>
      <c r="F364" s="12"/>
      <c r="G364" s="84"/>
      <c r="H364" s="12"/>
      <c r="I364" s="16"/>
      <c r="J364" s="16"/>
      <c r="K364" s="16"/>
      <c r="L364" s="17"/>
    </row>
    <row r="365" spans="1:12">
      <c r="A365" s="17"/>
      <c r="B365" s="6"/>
      <c r="C365" s="6"/>
      <c r="D365" s="6"/>
      <c r="E365" s="6"/>
      <c r="F365" s="12"/>
      <c r="G365" s="84"/>
      <c r="H365" s="12"/>
      <c r="I365" s="16"/>
      <c r="J365" s="16"/>
      <c r="K365" s="16"/>
      <c r="L365" s="17"/>
    </row>
    <row r="366" spans="1:12">
      <c r="A366" s="17"/>
      <c r="B366" s="6"/>
      <c r="C366" s="6"/>
      <c r="D366" s="6"/>
      <c r="E366" s="6"/>
      <c r="F366" s="12"/>
      <c r="G366" s="84"/>
      <c r="H366" s="12"/>
      <c r="I366" s="16"/>
      <c r="J366" s="16"/>
      <c r="K366" s="16"/>
      <c r="L366" s="17"/>
    </row>
    <row r="367" spans="1:12">
      <c r="A367" s="17"/>
      <c r="B367" s="6"/>
      <c r="C367" s="6"/>
      <c r="D367" s="6"/>
      <c r="E367" s="6"/>
      <c r="F367" s="12"/>
      <c r="G367" s="84"/>
      <c r="H367" s="12"/>
      <c r="I367" s="16"/>
      <c r="J367" s="16"/>
      <c r="K367" s="16"/>
      <c r="L367" s="17"/>
    </row>
    <row r="368" spans="1:12">
      <c r="A368" s="17"/>
      <c r="B368" s="6"/>
      <c r="C368" s="6"/>
      <c r="D368" s="6"/>
      <c r="E368" s="6"/>
      <c r="F368" s="12"/>
      <c r="G368" s="84"/>
      <c r="H368" s="12"/>
      <c r="I368" s="16"/>
      <c r="J368" s="16"/>
      <c r="K368" s="16"/>
      <c r="L368" s="17"/>
    </row>
    <row r="369" spans="1:12">
      <c r="A369" s="17"/>
      <c r="B369" s="6"/>
      <c r="C369" s="6"/>
      <c r="D369" s="6"/>
      <c r="E369" s="6"/>
      <c r="F369" s="12"/>
      <c r="G369" s="84"/>
      <c r="H369" s="12"/>
      <c r="I369" s="16"/>
      <c r="J369" s="16"/>
      <c r="K369" s="16"/>
      <c r="L369" s="17"/>
    </row>
    <row r="370" spans="1:12">
      <c r="A370" s="17"/>
      <c r="B370" s="6"/>
      <c r="C370" s="6"/>
      <c r="D370" s="6"/>
      <c r="E370" s="6"/>
      <c r="F370" s="12"/>
      <c r="G370" s="84"/>
      <c r="H370" s="12"/>
      <c r="I370" s="16"/>
      <c r="J370" s="16"/>
      <c r="K370" s="16"/>
      <c r="L370" s="17"/>
    </row>
    <row r="371" spans="1:12">
      <c r="A371" s="17"/>
      <c r="B371" s="6"/>
      <c r="C371" s="6"/>
      <c r="D371" s="6"/>
      <c r="E371" s="6"/>
      <c r="F371" s="12"/>
      <c r="G371" s="84"/>
      <c r="H371" s="12"/>
      <c r="I371" s="16"/>
      <c r="J371" s="16"/>
      <c r="K371" s="16"/>
      <c r="L371" s="17"/>
    </row>
    <row r="372" spans="1:12">
      <c r="A372" s="17"/>
      <c r="B372" s="6"/>
      <c r="C372" s="6"/>
      <c r="D372" s="6"/>
      <c r="E372" s="6"/>
      <c r="F372" s="12"/>
      <c r="G372" s="84"/>
      <c r="H372" s="12"/>
      <c r="I372" s="16"/>
      <c r="J372" s="16"/>
      <c r="K372" s="16"/>
      <c r="L372" s="17"/>
    </row>
    <row r="373" spans="1:12">
      <c r="A373" s="17"/>
      <c r="B373" s="6"/>
      <c r="C373" s="6"/>
      <c r="D373" s="6"/>
      <c r="E373" s="6"/>
      <c r="F373" s="12"/>
      <c r="G373" s="84"/>
      <c r="H373" s="12"/>
      <c r="I373" s="16"/>
      <c r="J373" s="16"/>
      <c r="K373" s="16"/>
      <c r="L373" s="17"/>
    </row>
    <row r="374" spans="1:12">
      <c r="A374" s="17"/>
      <c r="B374" s="6"/>
      <c r="C374" s="6"/>
      <c r="D374" s="6"/>
      <c r="E374" s="6"/>
      <c r="F374" s="12"/>
      <c r="G374" s="84"/>
      <c r="H374" s="12"/>
      <c r="I374" s="16"/>
      <c r="J374" s="16"/>
      <c r="K374" s="16"/>
      <c r="L374" s="17"/>
    </row>
    <row r="375" spans="1:12">
      <c r="A375" s="17"/>
      <c r="B375" s="6"/>
      <c r="C375" s="6"/>
      <c r="D375" s="6"/>
      <c r="E375" s="6"/>
      <c r="F375" s="12"/>
      <c r="G375" s="84"/>
      <c r="H375" s="12"/>
      <c r="I375" s="16"/>
      <c r="J375" s="16"/>
      <c r="K375" s="16"/>
      <c r="L375" s="17"/>
    </row>
    <row r="376" spans="1:12">
      <c r="A376" s="17"/>
      <c r="B376" s="6"/>
      <c r="C376" s="6"/>
      <c r="D376" s="6"/>
      <c r="E376" s="6"/>
      <c r="F376" s="12"/>
      <c r="G376" s="84"/>
      <c r="H376" s="12"/>
      <c r="I376" s="16"/>
      <c r="J376" s="16"/>
      <c r="K376" s="16"/>
      <c r="L376" s="17"/>
    </row>
    <row r="377" spans="1:12">
      <c r="A377" s="17"/>
      <c r="B377" s="6"/>
      <c r="C377" s="6"/>
      <c r="D377" s="6"/>
      <c r="E377" s="6"/>
      <c r="F377" s="12"/>
      <c r="G377" s="84"/>
      <c r="H377" s="12"/>
      <c r="I377" s="16"/>
      <c r="J377" s="16"/>
      <c r="K377" s="16"/>
      <c r="L377" s="17"/>
    </row>
    <row r="378" spans="1:12">
      <c r="A378" s="17"/>
      <c r="B378" s="6"/>
      <c r="C378" s="6"/>
      <c r="D378" s="6"/>
      <c r="E378" s="6"/>
      <c r="F378" s="12"/>
      <c r="G378" s="84"/>
      <c r="H378" s="12"/>
      <c r="I378" s="16"/>
      <c r="J378" s="16"/>
      <c r="K378" s="16"/>
      <c r="L378" s="17"/>
    </row>
    <row r="379" spans="1:12">
      <c r="A379" s="17"/>
      <c r="B379" s="6"/>
      <c r="C379" s="6"/>
      <c r="D379" s="6"/>
      <c r="E379" s="6"/>
      <c r="F379" s="12"/>
      <c r="G379" s="84"/>
      <c r="H379" s="12"/>
      <c r="I379" s="16"/>
      <c r="J379" s="16"/>
      <c r="K379" s="16"/>
      <c r="L379" s="17"/>
    </row>
    <row r="380" spans="1:12">
      <c r="A380" s="17"/>
      <c r="B380" s="6"/>
      <c r="C380" s="6"/>
      <c r="D380" s="6"/>
      <c r="E380" s="6"/>
      <c r="F380" s="12"/>
      <c r="G380" s="84"/>
      <c r="H380" s="12"/>
      <c r="I380" s="16"/>
      <c r="J380" s="16"/>
      <c r="K380" s="16"/>
      <c r="L380" s="17"/>
    </row>
    <row r="381" spans="1:12">
      <c r="A381" s="17"/>
      <c r="B381" s="6"/>
      <c r="C381" s="6"/>
      <c r="D381" s="6"/>
      <c r="E381" s="6"/>
      <c r="F381" s="12"/>
      <c r="G381" s="84"/>
      <c r="H381" s="12"/>
      <c r="I381" s="16"/>
      <c r="J381" s="16"/>
      <c r="K381" s="16"/>
      <c r="L381" s="17"/>
    </row>
    <row r="382" spans="1:12">
      <c r="A382" s="17"/>
      <c r="B382" s="6"/>
      <c r="C382" s="6"/>
      <c r="D382" s="6"/>
      <c r="E382" s="6"/>
      <c r="F382" s="12"/>
      <c r="G382" s="84"/>
      <c r="H382" s="12"/>
      <c r="I382" s="16"/>
      <c r="J382" s="16"/>
      <c r="K382" s="16"/>
      <c r="L382" s="17"/>
    </row>
    <row r="383" spans="1:12">
      <c r="A383" s="17"/>
      <c r="B383" s="6"/>
      <c r="C383" s="6"/>
      <c r="D383" s="6"/>
      <c r="E383" s="6"/>
      <c r="F383" s="12"/>
      <c r="G383" s="84"/>
      <c r="H383" s="12"/>
      <c r="I383" s="16"/>
      <c r="J383" s="16"/>
      <c r="K383" s="16"/>
      <c r="L383" s="17"/>
    </row>
    <row r="384" spans="1:12">
      <c r="A384" s="17"/>
      <c r="B384" s="6"/>
      <c r="C384" s="6"/>
      <c r="D384" s="6"/>
      <c r="E384" s="6"/>
      <c r="F384" s="12"/>
      <c r="G384" s="84"/>
      <c r="H384" s="12"/>
      <c r="I384" s="16"/>
      <c r="J384" s="16"/>
      <c r="K384" s="16"/>
      <c r="L384" s="17"/>
    </row>
    <row r="385" spans="1:12">
      <c r="A385" s="17"/>
      <c r="B385" s="6"/>
      <c r="C385" s="6"/>
      <c r="D385" s="6"/>
      <c r="E385" s="6"/>
      <c r="F385" s="12"/>
      <c r="G385" s="84"/>
      <c r="H385" s="12"/>
      <c r="I385" s="16"/>
      <c r="J385" s="16"/>
      <c r="K385" s="16"/>
      <c r="L385" s="17"/>
    </row>
    <row r="386" spans="1:12">
      <c r="A386" s="17"/>
      <c r="B386" s="6"/>
      <c r="C386" s="6"/>
      <c r="D386" s="6"/>
      <c r="E386" s="6"/>
      <c r="F386" s="12"/>
      <c r="G386" s="84"/>
      <c r="H386" s="12"/>
      <c r="I386" s="16"/>
      <c r="J386" s="16"/>
      <c r="K386" s="16"/>
      <c r="L386" s="17"/>
    </row>
    <row r="387" spans="1:12">
      <c r="A387" s="17"/>
      <c r="B387" s="6"/>
      <c r="C387" s="6"/>
      <c r="D387" s="6"/>
      <c r="E387" s="6"/>
      <c r="F387" s="12"/>
      <c r="G387" s="84"/>
      <c r="H387" s="12"/>
      <c r="I387" s="16"/>
      <c r="J387" s="16"/>
      <c r="K387" s="16"/>
      <c r="L387" s="17"/>
    </row>
    <row r="388" spans="1:12">
      <c r="A388" s="17"/>
      <c r="B388" s="6"/>
      <c r="C388" s="6"/>
      <c r="D388" s="6"/>
      <c r="E388" s="6"/>
      <c r="F388" s="12"/>
      <c r="G388" s="84"/>
      <c r="H388" s="12"/>
      <c r="I388" s="16"/>
      <c r="J388" s="16"/>
      <c r="K388" s="16"/>
      <c r="L388" s="17"/>
    </row>
    <row r="389" spans="1:12">
      <c r="A389" s="17"/>
      <c r="B389" s="6"/>
      <c r="C389" s="6"/>
      <c r="D389" s="6"/>
      <c r="E389" s="6"/>
      <c r="F389" s="12"/>
      <c r="G389" s="84"/>
      <c r="H389" s="12"/>
      <c r="I389" s="16"/>
      <c r="J389" s="16"/>
      <c r="K389" s="16"/>
      <c r="L389" s="17"/>
    </row>
    <row r="390" spans="1:12">
      <c r="A390" s="17"/>
      <c r="B390" s="6"/>
      <c r="C390" s="6"/>
      <c r="D390" s="6"/>
      <c r="E390" s="6"/>
      <c r="F390" s="12"/>
      <c r="G390" s="84"/>
      <c r="H390" s="12"/>
      <c r="I390" s="16"/>
      <c r="J390" s="16"/>
      <c r="K390" s="16"/>
      <c r="L390" s="17"/>
    </row>
    <row r="391" spans="1:12">
      <c r="A391" s="17"/>
      <c r="B391" s="6"/>
      <c r="C391" s="6"/>
      <c r="D391" s="6"/>
      <c r="E391" s="6"/>
      <c r="F391" s="12"/>
      <c r="G391" s="84"/>
      <c r="H391" s="12"/>
      <c r="I391" s="16"/>
      <c r="J391" s="16"/>
      <c r="K391" s="16"/>
      <c r="L391" s="17"/>
    </row>
    <row r="392" spans="1:12">
      <c r="A392" s="17"/>
      <c r="B392" s="6"/>
      <c r="C392" s="6"/>
      <c r="D392" s="6"/>
      <c r="E392" s="6"/>
      <c r="F392" s="12"/>
      <c r="G392" s="84"/>
      <c r="H392" s="12"/>
      <c r="I392" s="16"/>
      <c r="J392" s="16"/>
      <c r="K392" s="16"/>
      <c r="L392" s="17"/>
    </row>
    <row r="393" spans="1:12">
      <c r="A393" s="17"/>
      <c r="B393" s="6"/>
      <c r="C393" s="6"/>
      <c r="D393" s="6"/>
      <c r="E393" s="6"/>
      <c r="F393" s="12"/>
      <c r="G393" s="84"/>
      <c r="H393" s="12"/>
      <c r="I393" s="16"/>
      <c r="J393" s="16"/>
      <c r="K393" s="16"/>
      <c r="L393" s="17"/>
    </row>
    <row r="394" spans="1:12">
      <c r="A394" s="17"/>
      <c r="B394" s="6"/>
      <c r="C394" s="6"/>
      <c r="D394" s="6"/>
      <c r="E394" s="6"/>
      <c r="F394" s="12"/>
      <c r="G394" s="84"/>
      <c r="H394" s="12"/>
      <c r="I394" s="16"/>
      <c r="J394" s="16"/>
      <c r="K394" s="16"/>
      <c r="L394" s="17"/>
    </row>
    <row r="395" spans="1:12">
      <c r="A395" s="17"/>
      <c r="B395" s="6"/>
      <c r="C395" s="6"/>
      <c r="D395" s="6"/>
      <c r="E395" s="6"/>
      <c r="F395" s="12"/>
      <c r="G395" s="84"/>
      <c r="H395" s="12"/>
      <c r="I395" s="16"/>
      <c r="J395" s="16"/>
      <c r="K395" s="16"/>
      <c r="L395" s="17"/>
    </row>
    <row r="396" spans="1:12">
      <c r="A396" s="17"/>
      <c r="B396" s="6"/>
      <c r="C396" s="6"/>
      <c r="D396" s="6"/>
      <c r="E396" s="6"/>
      <c r="F396" s="12"/>
      <c r="G396" s="84"/>
      <c r="H396" s="12"/>
      <c r="I396" s="16"/>
      <c r="J396" s="16"/>
      <c r="K396" s="16"/>
      <c r="L396" s="17"/>
    </row>
    <row r="397" spans="1:12">
      <c r="A397" s="17"/>
      <c r="B397" s="6"/>
      <c r="C397" s="6"/>
      <c r="D397" s="6"/>
      <c r="E397" s="6"/>
      <c r="F397" s="12"/>
      <c r="G397" s="84"/>
      <c r="H397" s="12"/>
      <c r="I397" s="16"/>
      <c r="J397" s="16"/>
      <c r="K397" s="16"/>
      <c r="L397" s="17"/>
    </row>
    <row r="398" spans="1:12">
      <c r="A398" s="17"/>
      <c r="B398" s="6"/>
      <c r="C398" s="6"/>
      <c r="D398" s="6"/>
      <c r="E398" s="6"/>
      <c r="F398" s="12"/>
      <c r="G398" s="84"/>
      <c r="H398" s="12"/>
      <c r="I398" s="16"/>
      <c r="J398" s="16"/>
      <c r="K398" s="16"/>
      <c r="L398" s="17"/>
    </row>
    <row r="399" spans="1:12">
      <c r="A399" s="17"/>
      <c r="B399" s="6"/>
      <c r="C399" s="6"/>
      <c r="D399" s="6"/>
      <c r="E399" s="6"/>
      <c r="F399" s="12"/>
      <c r="G399" s="84"/>
      <c r="H399" s="12"/>
      <c r="I399" s="16"/>
      <c r="J399" s="16"/>
      <c r="K399" s="16"/>
      <c r="L399" s="17"/>
    </row>
    <row r="400" spans="1:12">
      <c r="A400" s="17"/>
      <c r="B400" s="6"/>
      <c r="C400" s="6"/>
      <c r="D400" s="6"/>
      <c r="E400" s="6"/>
      <c r="F400" s="12"/>
      <c r="G400" s="84"/>
      <c r="H400" s="12"/>
      <c r="I400" s="16"/>
      <c r="J400" s="16"/>
      <c r="K400" s="16"/>
      <c r="L400" s="17"/>
    </row>
    <row r="401" spans="1:12">
      <c r="A401" s="17"/>
      <c r="B401" s="6"/>
      <c r="C401" s="6"/>
      <c r="D401" s="6"/>
      <c r="E401" s="6"/>
      <c r="F401" s="12"/>
      <c r="G401" s="84"/>
      <c r="H401" s="12"/>
      <c r="I401" s="16"/>
      <c r="J401" s="16"/>
      <c r="K401" s="16"/>
      <c r="L401" s="17"/>
    </row>
    <row r="402" spans="1:12">
      <c r="A402" s="17"/>
      <c r="B402" s="6"/>
      <c r="C402" s="6"/>
      <c r="D402" s="6"/>
      <c r="E402" s="6"/>
      <c r="F402" s="12"/>
      <c r="G402" s="84"/>
      <c r="H402" s="12"/>
      <c r="I402" s="16"/>
      <c r="J402" s="16"/>
      <c r="K402" s="16"/>
      <c r="L402" s="17"/>
    </row>
    <row r="403" spans="1:12">
      <c r="A403" s="17"/>
      <c r="B403" s="6"/>
      <c r="C403" s="6"/>
      <c r="D403" s="6"/>
      <c r="E403" s="6"/>
      <c r="F403" s="12"/>
      <c r="G403" s="84"/>
      <c r="H403" s="12"/>
      <c r="I403" s="16"/>
      <c r="J403" s="16"/>
      <c r="K403" s="16"/>
      <c r="L403" s="17"/>
    </row>
    <row r="404" spans="1:12">
      <c r="A404" s="17"/>
      <c r="B404" s="6"/>
      <c r="C404" s="6"/>
      <c r="D404" s="6"/>
      <c r="E404" s="6"/>
      <c r="F404" s="12"/>
      <c r="G404" s="84"/>
      <c r="H404" s="12"/>
      <c r="I404" s="16"/>
      <c r="J404" s="16"/>
      <c r="K404" s="16"/>
      <c r="L404" s="17"/>
    </row>
    <row r="405" spans="1:12">
      <c r="A405" s="17"/>
      <c r="B405" s="6"/>
      <c r="C405" s="6"/>
      <c r="D405" s="6"/>
      <c r="E405" s="6"/>
      <c r="F405" s="12"/>
      <c r="G405" s="84"/>
      <c r="H405" s="12"/>
      <c r="I405" s="16"/>
      <c r="J405" s="16"/>
      <c r="K405" s="16"/>
      <c r="L405" s="17"/>
    </row>
    <row r="406" spans="1:12">
      <c r="A406" s="17"/>
      <c r="B406" s="6"/>
      <c r="C406" s="6"/>
      <c r="D406" s="6"/>
      <c r="E406" s="6"/>
      <c r="F406" s="12"/>
      <c r="G406" s="84"/>
      <c r="H406" s="12"/>
      <c r="I406" s="16"/>
      <c r="J406" s="16"/>
      <c r="K406" s="16"/>
      <c r="L406" s="17"/>
    </row>
    <row r="407" spans="1:12">
      <c r="A407" s="17"/>
      <c r="B407" s="6"/>
      <c r="C407" s="6"/>
      <c r="D407" s="6"/>
      <c r="E407" s="6"/>
      <c r="F407" s="12"/>
      <c r="G407" s="84"/>
      <c r="H407" s="12"/>
      <c r="I407" s="16"/>
      <c r="J407" s="16"/>
      <c r="K407" s="16"/>
      <c r="L407" s="17"/>
    </row>
    <row r="408" spans="1:12">
      <c r="A408" s="17"/>
      <c r="B408" s="6"/>
      <c r="C408" s="6"/>
      <c r="D408" s="6"/>
      <c r="E408" s="6"/>
      <c r="F408" s="12"/>
      <c r="G408" s="84"/>
      <c r="H408" s="12"/>
      <c r="I408" s="16"/>
      <c r="J408" s="16"/>
      <c r="K408" s="16"/>
      <c r="L408" s="17"/>
    </row>
    <row r="409" spans="1:12">
      <c r="A409" s="17"/>
      <c r="B409" s="6"/>
      <c r="C409" s="6"/>
      <c r="D409" s="6"/>
      <c r="E409" s="6"/>
      <c r="F409" s="12"/>
      <c r="G409" s="84"/>
      <c r="H409" s="12"/>
      <c r="I409" s="16"/>
      <c r="J409" s="16"/>
      <c r="K409" s="16"/>
      <c r="L409" s="17"/>
    </row>
    <row r="410" spans="1:12">
      <c r="A410" s="17"/>
      <c r="B410" s="6"/>
      <c r="C410" s="6"/>
      <c r="D410" s="6"/>
      <c r="E410" s="6"/>
      <c r="F410" s="12"/>
      <c r="G410" s="84"/>
      <c r="H410" s="12"/>
      <c r="I410" s="16"/>
      <c r="J410" s="16"/>
      <c r="K410" s="16"/>
      <c r="L410" s="17"/>
    </row>
    <row r="411" spans="1:12">
      <c r="A411" s="17"/>
      <c r="B411" s="6"/>
      <c r="C411" s="6"/>
      <c r="D411" s="6"/>
      <c r="E411" s="6"/>
      <c r="F411" s="12"/>
      <c r="G411" s="84"/>
      <c r="H411" s="12"/>
      <c r="I411" s="16"/>
      <c r="J411" s="16"/>
      <c r="K411" s="16"/>
      <c r="L411" s="17"/>
    </row>
    <row r="412" spans="1:12">
      <c r="A412" s="17"/>
      <c r="B412" s="6"/>
      <c r="C412" s="6"/>
      <c r="D412" s="6"/>
      <c r="E412" s="6"/>
      <c r="F412" s="12"/>
      <c r="G412" s="84"/>
      <c r="H412" s="12"/>
      <c r="I412" s="16"/>
      <c r="J412" s="16"/>
      <c r="K412" s="16"/>
      <c r="L412" s="17"/>
    </row>
    <row r="413" spans="1:12">
      <c r="A413" s="17"/>
      <c r="B413" s="6"/>
      <c r="C413" s="6"/>
      <c r="D413" s="6"/>
      <c r="E413" s="6"/>
      <c r="F413" s="12"/>
      <c r="G413" s="84"/>
      <c r="H413" s="12"/>
      <c r="I413" s="16"/>
      <c r="J413" s="16"/>
      <c r="K413" s="16"/>
      <c r="L413" s="17"/>
    </row>
    <row r="414" spans="1:12">
      <c r="A414" s="17"/>
      <c r="B414" s="6"/>
      <c r="C414" s="6"/>
      <c r="D414" s="6"/>
      <c r="E414" s="6"/>
      <c r="F414" s="12"/>
      <c r="G414" s="84"/>
      <c r="H414" s="12"/>
      <c r="I414" s="16"/>
      <c r="J414" s="16"/>
      <c r="K414" s="16"/>
      <c r="L414" s="17"/>
    </row>
    <row r="415" spans="1:12">
      <c r="A415" s="17"/>
      <c r="B415" s="6"/>
      <c r="C415" s="6"/>
      <c r="D415" s="6"/>
      <c r="E415" s="6"/>
      <c r="F415" s="12"/>
      <c r="G415" s="84"/>
      <c r="H415" s="12"/>
      <c r="I415" s="16"/>
      <c r="J415" s="16"/>
      <c r="K415" s="16"/>
      <c r="L415" s="17"/>
    </row>
    <row r="416" spans="1:12">
      <c r="A416" s="17"/>
      <c r="B416" s="6"/>
      <c r="C416" s="6"/>
      <c r="D416" s="6"/>
      <c r="E416" s="6"/>
      <c r="F416" s="12"/>
      <c r="G416" s="84"/>
      <c r="H416" s="12"/>
      <c r="I416" s="16"/>
      <c r="J416" s="16"/>
      <c r="K416" s="16"/>
      <c r="L416" s="17"/>
    </row>
    <row r="417" spans="1:12">
      <c r="A417" s="17"/>
      <c r="B417" s="6"/>
      <c r="C417" s="6"/>
      <c r="D417" s="6"/>
      <c r="E417" s="6"/>
      <c r="F417" s="12"/>
      <c r="G417" s="84"/>
      <c r="H417" s="12"/>
      <c r="I417" s="16"/>
      <c r="J417" s="16"/>
      <c r="K417" s="16"/>
      <c r="L417" s="17"/>
    </row>
    <row r="418" spans="1:12">
      <c r="A418" s="17"/>
      <c r="B418" s="6"/>
      <c r="C418" s="6"/>
      <c r="D418" s="6"/>
      <c r="E418" s="6"/>
      <c r="F418" s="12"/>
      <c r="G418" s="84"/>
      <c r="H418" s="12"/>
      <c r="I418" s="16"/>
      <c r="J418" s="16"/>
      <c r="K418" s="16"/>
      <c r="L418" s="17"/>
    </row>
    <row r="419" spans="1:12">
      <c r="A419" s="17"/>
      <c r="B419" s="6"/>
      <c r="C419" s="6"/>
      <c r="D419" s="6"/>
      <c r="E419" s="6"/>
      <c r="F419" s="12"/>
      <c r="G419" s="84"/>
      <c r="H419" s="12"/>
      <c r="I419" s="16"/>
      <c r="J419" s="16"/>
      <c r="K419" s="16"/>
      <c r="L419" s="17"/>
    </row>
    <row r="420" spans="1:12">
      <c r="A420" s="17"/>
      <c r="B420" s="6"/>
      <c r="C420" s="6"/>
      <c r="D420" s="6"/>
      <c r="E420" s="6"/>
      <c r="F420" s="12"/>
      <c r="G420" s="84"/>
      <c r="H420" s="12"/>
      <c r="I420" s="16"/>
      <c r="J420" s="16"/>
      <c r="K420" s="16"/>
      <c r="L420" s="17"/>
    </row>
    <row r="421" spans="1:12">
      <c r="A421" s="17"/>
      <c r="B421" s="6"/>
      <c r="C421" s="6"/>
      <c r="D421" s="6"/>
      <c r="E421" s="6"/>
      <c r="F421" s="12"/>
      <c r="G421" s="84"/>
      <c r="H421" s="12"/>
      <c r="I421" s="16"/>
      <c r="J421" s="16"/>
      <c r="K421" s="16"/>
      <c r="L421" s="17"/>
    </row>
    <row r="422" spans="1:12">
      <c r="A422" s="17"/>
      <c r="B422" s="6"/>
      <c r="C422" s="6"/>
      <c r="D422" s="6"/>
      <c r="E422" s="6"/>
      <c r="F422" s="12"/>
      <c r="G422" s="84"/>
      <c r="H422" s="12"/>
      <c r="I422" s="16"/>
      <c r="J422" s="16"/>
      <c r="K422" s="16"/>
      <c r="L422" s="17"/>
    </row>
    <row r="423" spans="1:12">
      <c r="A423" s="17"/>
      <c r="B423" s="6"/>
      <c r="C423" s="6"/>
      <c r="D423" s="6"/>
      <c r="E423" s="6"/>
      <c r="F423" s="12"/>
      <c r="G423" s="84"/>
      <c r="H423" s="12"/>
      <c r="I423" s="16"/>
      <c r="J423" s="16"/>
      <c r="K423" s="16"/>
      <c r="L423" s="17"/>
    </row>
    <row r="424" spans="1:12">
      <c r="A424" s="17"/>
      <c r="B424" s="6"/>
      <c r="C424" s="6"/>
      <c r="D424" s="6"/>
      <c r="E424" s="6"/>
      <c r="F424" s="12"/>
      <c r="G424" s="84"/>
      <c r="H424" s="12"/>
      <c r="I424" s="16"/>
      <c r="J424" s="16"/>
      <c r="K424" s="16"/>
      <c r="L424" s="17"/>
    </row>
    <row r="425" spans="1:12">
      <c r="A425" s="17"/>
      <c r="B425" s="6"/>
      <c r="C425" s="6"/>
      <c r="D425" s="6"/>
      <c r="E425" s="6"/>
      <c r="F425" s="12"/>
      <c r="G425" s="84"/>
      <c r="H425" s="12"/>
      <c r="I425" s="16"/>
      <c r="J425" s="16"/>
      <c r="K425" s="16"/>
      <c r="L425" s="17"/>
    </row>
    <row r="426" spans="1:12">
      <c r="A426" s="17"/>
      <c r="B426" s="6"/>
      <c r="C426" s="6"/>
      <c r="D426" s="6"/>
      <c r="E426" s="6"/>
      <c r="F426" s="12"/>
      <c r="G426" s="84"/>
      <c r="H426" s="12"/>
      <c r="I426" s="16"/>
      <c r="J426" s="16"/>
      <c r="K426" s="16"/>
      <c r="L426" s="17"/>
    </row>
    <row r="427" spans="1:12">
      <c r="A427" s="17"/>
      <c r="B427" s="6"/>
      <c r="C427" s="6"/>
      <c r="D427" s="6"/>
      <c r="E427" s="6"/>
      <c r="F427" s="12"/>
      <c r="G427" s="84"/>
      <c r="H427" s="12"/>
      <c r="I427" s="16"/>
      <c r="J427" s="16"/>
      <c r="K427" s="16"/>
      <c r="L427" s="17"/>
    </row>
    <row r="428" spans="1:12">
      <c r="A428" s="17"/>
      <c r="B428" s="6"/>
      <c r="C428" s="6"/>
      <c r="D428" s="6"/>
      <c r="E428" s="6"/>
      <c r="F428" s="12"/>
      <c r="G428" s="84"/>
      <c r="H428" s="12"/>
      <c r="I428" s="16"/>
      <c r="J428" s="16"/>
      <c r="K428" s="16"/>
      <c r="L428" s="17"/>
    </row>
    <row r="429" spans="1:12">
      <c r="A429" s="17"/>
      <c r="B429" s="6"/>
      <c r="C429" s="6"/>
      <c r="D429" s="6"/>
      <c r="E429" s="6"/>
      <c r="F429" s="12"/>
      <c r="G429" s="84"/>
      <c r="H429" s="12"/>
      <c r="I429" s="16"/>
      <c r="J429" s="16"/>
      <c r="K429" s="16"/>
      <c r="L429" s="17"/>
    </row>
    <row r="430" spans="1:12">
      <c r="A430" s="17"/>
      <c r="B430" s="6"/>
      <c r="C430" s="6"/>
      <c r="D430" s="6"/>
      <c r="E430" s="6"/>
      <c r="F430" s="12"/>
      <c r="G430" s="84"/>
      <c r="H430" s="12"/>
      <c r="I430" s="16"/>
      <c r="J430" s="16"/>
      <c r="K430" s="16"/>
      <c r="L430" s="17"/>
    </row>
    <row r="431" spans="1:12">
      <c r="A431" s="17"/>
      <c r="B431" s="6"/>
      <c r="C431" s="6"/>
      <c r="D431" s="6"/>
      <c r="E431" s="6"/>
      <c r="F431" s="12"/>
      <c r="G431" s="84"/>
      <c r="H431" s="12"/>
      <c r="I431" s="16"/>
      <c r="J431" s="16"/>
      <c r="K431" s="16"/>
      <c r="L431" s="17"/>
    </row>
    <row r="432" spans="1:12">
      <c r="A432" s="17"/>
      <c r="B432" s="6"/>
      <c r="C432" s="6"/>
      <c r="D432" s="6"/>
      <c r="E432" s="6"/>
      <c r="F432" s="12"/>
      <c r="G432" s="84"/>
      <c r="H432" s="12"/>
      <c r="I432" s="16"/>
      <c r="J432" s="16"/>
      <c r="K432" s="16"/>
      <c r="L432" s="17"/>
    </row>
    <row r="433" spans="1:12">
      <c r="A433" s="17"/>
      <c r="B433" s="6"/>
      <c r="C433" s="6"/>
      <c r="D433" s="6"/>
      <c r="E433" s="6"/>
      <c r="F433" s="12"/>
      <c r="G433" s="84"/>
      <c r="H433" s="12"/>
      <c r="I433" s="16"/>
      <c r="J433" s="16"/>
      <c r="K433" s="16"/>
      <c r="L433" s="17"/>
    </row>
    <row r="434" spans="1:12">
      <c r="A434" s="17"/>
      <c r="B434" s="6"/>
      <c r="C434" s="6"/>
      <c r="D434" s="6"/>
      <c r="E434" s="6"/>
      <c r="F434" s="12"/>
      <c r="G434" s="84"/>
      <c r="H434" s="12"/>
      <c r="I434" s="16"/>
      <c r="J434" s="16"/>
      <c r="K434" s="16"/>
      <c r="L434" s="17"/>
    </row>
    <row r="435" spans="1:12">
      <c r="A435" s="17"/>
      <c r="B435" s="6"/>
      <c r="C435" s="6"/>
      <c r="D435" s="6"/>
      <c r="E435" s="6"/>
      <c r="F435" s="12"/>
      <c r="G435" s="84"/>
      <c r="H435" s="12"/>
      <c r="I435" s="16"/>
      <c r="J435" s="16"/>
      <c r="K435" s="16"/>
      <c r="L435" s="17"/>
    </row>
    <row r="436" spans="1:12">
      <c r="A436" s="17"/>
      <c r="B436" s="6"/>
      <c r="C436" s="6"/>
      <c r="D436" s="6"/>
      <c r="E436" s="6"/>
      <c r="F436" s="12"/>
      <c r="G436" s="84"/>
      <c r="H436" s="12"/>
      <c r="I436" s="16"/>
      <c r="J436" s="16"/>
      <c r="K436" s="16"/>
      <c r="L436" s="17"/>
    </row>
    <row r="437" spans="1:12">
      <c r="A437" s="17"/>
      <c r="B437" s="6"/>
      <c r="C437" s="6"/>
      <c r="D437" s="6"/>
      <c r="E437" s="6"/>
      <c r="F437" s="12"/>
      <c r="G437" s="84"/>
      <c r="H437" s="12"/>
      <c r="I437" s="16"/>
      <c r="J437" s="16"/>
      <c r="K437" s="16"/>
      <c r="L437" s="17"/>
    </row>
    <row r="438" spans="1:12">
      <c r="A438" s="17"/>
      <c r="B438" s="6"/>
      <c r="C438" s="6"/>
      <c r="D438" s="6"/>
      <c r="E438" s="6"/>
      <c r="F438" s="12"/>
      <c r="G438" s="84"/>
      <c r="H438" s="12"/>
      <c r="I438" s="16"/>
      <c r="J438" s="16"/>
      <c r="K438" s="16"/>
      <c r="L438" s="17"/>
    </row>
    <row r="439" spans="1:12">
      <c r="A439" s="17"/>
      <c r="B439" s="6"/>
      <c r="C439" s="6"/>
      <c r="D439" s="6"/>
      <c r="E439" s="6"/>
      <c r="F439" s="12"/>
      <c r="G439" s="84"/>
      <c r="H439" s="12"/>
      <c r="I439" s="16"/>
      <c r="J439" s="16"/>
      <c r="K439" s="16"/>
      <c r="L439" s="17"/>
    </row>
    <row r="440" spans="1:12">
      <c r="A440" s="17"/>
      <c r="B440" s="6"/>
      <c r="C440" s="6"/>
      <c r="D440" s="6"/>
      <c r="E440" s="6"/>
      <c r="F440" s="12"/>
      <c r="G440" s="84"/>
      <c r="H440" s="12"/>
      <c r="I440" s="16"/>
      <c r="J440" s="16"/>
      <c r="K440" s="16"/>
      <c r="L440" s="17"/>
    </row>
    <row r="441" spans="1:12">
      <c r="A441" s="17"/>
      <c r="B441" s="6"/>
      <c r="C441" s="6"/>
      <c r="D441" s="6"/>
      <c r="E441" s="6"/>
      <c r="F441" s="12"/>
      <c r="G441" s="84"/>
      <c r="H441" s="12"/>
      <c r="I441" s="16"/>
      <c r="J441" s="16"/>
      <c r="K441" s="16"/>
      <c r="L441" s="17"/>
    </row>
    <row r="442" spans="1:12">
      <c r="A442" s="17"/>
      <c r="B442" s="6"/>
      <c r="C442" s="6"/>
      <c r="D442" s="6"/>
      <c r="E442" s="6"/>
      <c r="F442" s="12"/>
      <c r="G442" s="84"/>
      <c r="H442" s="12"/>
      <c r="I442" s="16"/>
      <c r="J442" s="16"/>
      <c r="K442" s="16"/>
      <c r="L442" s="17"/>
    </row>
    <row r="443" spans="1:12">
      <c r="A443" s="17"/>
      <c r="B443" s="6"/>
      <c r="C443" s="6"/>
      <c r="D443" s="6"/>
      <c r="E443" s="6"/>
      <c r="F443" s="12"/>
      <c r="G443" s="84"/>
      <c r="H443" s="12"/>
      <c r="I443" s="16"/>
      <c r="J443" s="16"/>
      <c r="K443" s="16"/>
      <c r="L443" s="17"/>
    </row>
    <row r="444" spans="1:12">
      <c r="A444" s="17"/>
      <c r="B444" s="6"/>
      <c r="C444" s="6"/>
      <c r="D444" s="6"/>
      <c r="E444" s="6"/>
      <c r="F444" s="12"/>
      <c r="G444" s="84"/>
      <c r="H444" s="12"/>
      <c r="I444" s="16"/>
      <c r="J444" s="16"/>
      <c r="K444" s="16"/>
      <c r="L444" s="17"/>
    </row>
    <row r="445" spans="1:12">
      <c r="A445" s="17"/>
      <c r="B445" s="6"/>
      <c r="C445" s="6"/>
      <c r="D445" s="6"/>
      <c r="E445" s="6"/>
      <c r="F445" s="12"/>
      <c r="G445" s="84"/>
      <c r="H445" s="12"/>
      <c r="I445" s="16"/>
      <c r="J445" s="16"/>
      <c r="K445" s="16"/>
      <c r="L445" s="17"/>
    </row>
    <row r="446" spans="1:12">
      <c r="A446" s="17"/>
      <c r="B446" s="6"/>
      <c r="C446" s="6"/>
      <c r="D446" s="6"/>
      <c r="E446" s="6"/>
      <c r="F446" s="12"/>
      <c r="G446" s="84"/>
      <c r="H446" s="12"/>
      <c r="I446" s="16"/>
      <c r="J446" s="16"/>
      <c r="K446" s="16"/>
      <c r="L446" s="17"/>
    </row>
    <row r="447" spans="1:12">
      <c r="A447" s="17"/>
      <c r="B447" s="6"/>
      <c r="C447" s="6"/>
      <c r="D447" s="6"/>
      <c r="E447" s="6"/>
      <c r="F447" s="12"/>
      <c r="G447" s="84"/>
      <c r="H447" s="12"/>
      <c r="I447" s="16"/>
      <c r="J447" s="16"/>
      <c r="K447" s="16"/>
      <c r="L447" s="17"/>
    </row>
    <row r="448" spans="1:12">
      <c r="A448" s="17"/>
      <c r="B448" s="6"/>
      <c r="C448" s="6"/>
      <c r="D448" s="6"/>
      <c r="E448" s="6"/>
      <c r="F448" s="12"/>
      <c r="G448" s="84"/>
      <c r="H448" s="12"/>
      <c r="I448" s="16"/>
      <c r="J448" s="16"/>
      <c r="K448" s="16"/>
      <c r="L448" s="17"/>
    </row>
    <row r="449" spans="1:12">
      <c r="A449" s="17"/>
      <c r="B449" s="6"/>
      <c r="C449" s="6"/>
      <c r="D449" s="6"/>
      <c r="E449" s="6"/>
      <c r="F449" s="12"/>
      <c r="G449" s="84"/>
      <c r="H449" s="12"/>
      <c r="I449" s="16"/>
      <c r="J449" s="16"/>
      <c r="K449" s="16"/>
      <c r="L449" s="17"/>
    </row>
    <row r="450" spans="1:12">
      <c r="A450" s="17"/>
      <c r="B450" s="6"/>
      <c r="C450" s="6"/>
      <c r="D450" s="6"/>
      <c r="E450" s="6"/>
      <c r="F450" s="12"/>
      <c r="G450" s="84"/>
      <c r="H450" s="12"/>
      <c r="I450" s="16"/>
      <c r="J450" s="16"/>
      <c r="K450" s="16"/>
      <c r="L450" s="17"/>
    </row>
    <row r="451" spans="1:12">
      <c r="A451" s="17"/>
      <c r="B451" s="6"/>
      <c r="C451" s="6"/>
      <c r="D451" s="6"/>
      <c r="E451" s="6"/>
      <c r="F451" s="12"/>
      <c r="G451" s="84"/>
      <c r="H451" s="12"/>
      <c r="I451" s="16"/>
      <c r="J451" s="16"/>
      <c r="K451" s="16"/>
      <c r="L451" s="17"/>
    </row>
    <row r="452" spans="1:12">
      <c r="A452" s="17"/>
      <c r="B452" s="6"/>
      <c r="C452" s="6"/>
      <c r="D452" s="6"/>
      <c r="E452" s="6"/>
      <c r="F452" s="12"/>
      <c r="G452" s="84"/>
      <c r="H452" s="12"/>
      <c r="I452" s="16"/>
      <c r="J452" s="16"/>
      <c r="K452" s="16"/>
      <c r="L452" s="17"/>
    </row>
    <row r="453" spans="1:12">
      <c r="A453" s="17"/>
      <c r="B453" s="6"/>
      <c r="C453" s="6"/>
      <c r="D453" s="6"/>
      <c r="E453" s="6"/>
      <c r="F453" s="12"/>
      <c r="G453" s="84"/>
      <c r="H453" s="12"/>
      <c r="I453" s="16"/>
      <c r="J453" s="16"/>
      <c r="K453" s="16"/>
      <c r="L453" s="17"/>
    </row>
    <row r="454" spans="1:12">
      <c r="A454" s="17"/>
      <c r="B454" s="6"/>
      <c r="C454" s="6"/>
      <c r="D454" s="6"/>
      <c r="E454" s="6"/>
      <c r="F454" s="12"/>
      <c r="G454" s="84"/>
      <c r="H454" s="12"/>
      <c r="I454" s="16"/>
      <c r="J454" s="16"/>
      <c r="K454" s="16"/>
      <c r="L454" s="17"/>
    </row>
    <row r="455" spans="1:12">
      <c r="A455" s="17"/>
      <c r="B455" s="6"/>
      <c r="C455" s="6"/>
      <c r="D455" s="6"/>
      <c r="E455" s="6"/>
      <c r="F455" s="12"/>
      <c r="G455" s="84"/>
      <c r="H455" s="12"/>
      <c r="I455" s="16"/>
      <c r="J455" s="16"/>
      <c r="K455" s="16"/>
      <c r="L455" s="17"/>
    </row>
    <row r="456" spans="1:12">
      <c r="A456" s="17"/>
      <c r="C456" s="6"/>
      <c r="D456" s="6"/>
      <c r="E456" s="6"/>
      <c r="F456" s="12"/>
      <c r="G456" s="84"/>
      <c r="H456" s="12"/>
      <c r="I456" s="16"/>
      <c r="J456" s="16"/>
      <c r="K456" s="16"/>
      <c r="L456" s="17"/>
    </row>
  </sheetData>
  <mergeCells count="29">
    <mergeCell ref="A13:A15"/>
    <mergeCell ref="A2:A3"/>
    <mergeCell ref="B2:B3"/>
    <mergeCell ref="A4:A9"/>
    <mergeCell ref="B6:B7"/>
    <mergeCell ref="A10:A12"/>
    <mergeCell ref="A17:A39"/>
    <mergeCell ref="B17:B18"/>
    <mergeCell ref="B19:B20"/>
    <mergeCell ref="B21:B22"/>
    <mergeCell ref="A40:A51"/>
    <mergeCell ref="B41:B42"/>
    <mergeCell ref="B44:B45"/>
    <mergeCell ref="B46:B47"/>
    <mergeCell ref="C2:L2"/>
    <mergeCell ref="L4:L9"/>
    <mergeCell ref="L10:L12"/>
    <mergeCell ref="L13:L15"/>
    <mergeCell ref="L17:L39"/>
    <mergeCell ref="A52:A57"/>
    <mergeCell ref="B52:B53"/>
    <mergeCell ref="A58:A65"/>
    <mergeCell ref="A66:A69"/>
    <mergeCell ref="A71:A72"/>
    <mergeCell ref="L40:L51"/>
    <mergeCell ref="L52:L57"/>
    <mergeCell ref="L58:L65"/>
    <mergeCell ref="L66:L69"/>
    <mergeCell ref="L71:L72"/>
  </mergeCells>
  <pageMargins left="0.70866141732283472" right="0" top="0.74803149606299213" bottom="0.74803149606299213" header="0.31496062992125984" footer="0.31496062992125984"/>
  <pageSetup paperSize="9" scale="3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3</vt:i4>
      </vt:variant>
    </vt:vector>
  </HeadingPairs>
  <TitlesOfParts>
    <vt:vector size="6" baseType="lpstr">
      <vt:lpstr>FONDI STATO </vt:lpstr>
      <vt:lpstr>FONDI PRIVATI</vt:lpstr>
      <vt:lpstr>2</vt:lpstr>
      <vt:lpstr>'FONDI PRIVATI'!Area_stampa</vt:lpstr>
      <vt:lpstr>'FONDI STATO '!Area_stampa</vt:lpstr>
      <vt:lpstr>'FONDI PRIVATI'!Titoli_stampa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Micaela</dc:creator>
  <cp:lastModifiedBy>AULA8 PC3</cp:lastModifiedBy>
  <cp:lastPrinted>2017-12-21T10:27:31Z</cp:lastPrinted>
  <dcterms:created xsi:type="dcterms:W3CDTF">2009-11-01T17:20:36Z</dcterms:created>
  <dcterms:modified xsi:type="dcterms:W3CDTF">2018-02-28T11:00:49Z</dcterms:modified>
</cp:coreProperties>
</file>